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720"/>
  </bookViews>
  <sheets>
    <sheet name="QEB Table 8.1" sheetId="2" r:id="rId1"/>
  </sheets>
  <definedNames>
    <definedName name="_xlnm.Print_Area" localSheetId="0">'QEB Table 8.1'!$A$1:$U$65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" i="2" l="1"/>
  <c r="U52" i="2"/>
  <c r="U46" i="2"/>
  <c r="T46" i="2"/>
  <c r="R46" i="2"/>
  <c r="U41" i="2"/>
  <c r="T41" i="2"/>
  <c r="U39" i="2"/>
  <c r="T39" i="2"/>
  <c r="U37" i="2"/>
  <c r="T37" i="2"/>
  <c r="T31" i="2"/>
  <c r="U31" i="2"/>
  <c r="U26" i="2"/>
  <c r="T26" i="2"/>
  <c r="T23" i="2" s="1"/>
  <c r="U23" i="2"/>
  <c r="U22" i="2"/>
  <c r="T22" i="2"/>
  <c r="U16" i="2"/>
  <c r="T16" i="2"/>
  <c r="T7" i="2"/>
  <c r="U7" i="2"/>
  <c r="U56" i="2" l="1"/>
  <c r="T56" i="2"/>
  <c r="R52" i="2"/>
  <c r="R47" i="2"/>
  <c r="S41" i="2"/>
  <c r="S56" i="2" s="1"/>
  <c r="R41" i="2"/>
  <c r="S31" i="2"/>
  <c r="R31" i="2"/>
  <c r="S26" i="2"/>
  <c r="S23" i="2" s="1"/>
  <c r="R26" i="2"/>
  <c r="R23" i="2" s="1"/>
  <c r="S16" i="2"/>
  <c r="R16" i="2"/>
  <c r="S10" i="2"/>
  <c r="S7" i="2" s="1"/>
  <c r="R7" i="2"/>
  <c r="R22" i="2" l="1"/>
  <c r="R37" i="2"/>
  <c r="S22" i="2"/>
  <c r="R56" i="2"/>
  <c r="S37" i="2"/>
  <c r="R39" i="2" l="1"/>
  <c r="S39" i="2"/>
  <c r="K52" i="2" l="1"/>
  <c r="K46" i="2" s="1"/>
  <c r="J52" i="2"/>
  <c r="J46" i="2" s="1"/>
  <c r="I52" i="2"/>
  <c r="I47" i="2"/>
  <c r="K41" i="2"/>
  <c r="J41" i="2"/>
  <c r="I41" i="2"/>
  <c r="I16" i="2"/>
  <c r="I7" i="2"/>
  <c r="I22" i="2" l="1"/>
  <c r="J56" i="2"/>
  <c r="I46" i="2"/>
  <c r="I56" i="2" s="1"/>
  <c r="K56" i="2"/>
</calcChain>
</file>

<file path=xl/sharedStrings.xml><?xml version="1.0" encoding="utf-8"?>
<sst xmlns="http://schemas.openxmlformats.org/spreadsheetml/2006/main" count="75" uniqueCount="72">
  <si>
    <t>S48</t>
  </si>
  <si>
    <t xml:space="preserve"> TABLE 8.1:  FISCAL OPERATIONS OF THE CENTRAL GOVERNMENT</t>
  </si>
  <si>
    <t>(K' Million)</t>
  </si>
  <si>
    <t>Tax Receipts</t>
  </si>
  <si>
    <t>Personal Tax</t>
  </si>
  <si>
    <t>Company Tax</t>
  </si>
  <si>
    <t>Other Direct Tax</t>
  </si>
  <si>
    <t>Import Duties</t>
  </si>
  <si>
    <t>Excise Duties</t>
  </si>
  <si>
    <t>Export Tax</t>
  </si>
  <si>
    <t>Goods &amp; Services Tax (GST)</t>
  </si>
  <si>
    <t>Other Indirect Tax</t>
  </si>
  <si>
    <t>Non-Tax Receipts</t>
  </si>
  <si>
    <t>Dividends (a)</t>
  </si>
  <si>
    <t>Interest Receipts/Fees</t>
  </si>
  <si>
    <t xml:space="preserve">Other Internal Revenue (b) </t>
  </si>
  <si>
    <t>Infrastructure Tax Credits</t>
  </si>
  <si>
    <t>……</t>
  </si>
  <si>
    <t>Foreign Grants (c)</t>
  </si>
  <si>
    <t>TOTAL RECEIPTS</t>
  </si>
  <si>
    <t>Recurrent Expenditure</t>
  </si>
  <si>
    <t>National Departmental</t>
  </si>
  <si>
    <t>Provincial Governments (d)</t>
  </si>
  <si>
    <t>Interest Payments</t>
  </si>
  <si>
    <t>Foreign</t>
  </si>
  <si>
    <t>Domestic</t>
  </si>
  <si>
    <t>Other Grants &amp; Expenditure (e)</t>
  </si>
  <si>
    <t xml:space="preserve">Net Lending &amp; Investments </t>
  </si>
  <si>
    <t>Development Expenditure</t>
  </si>
  <si>
    <t xml:space="preserve">National Projects </t>
  </si>
  <si>
    <t>Provincial Projects</t>
  </si>
  <si>
    <t>Assets</t>
  </si>
  <si>
    <t>Additional Investment/Priority Expenditure</t>
  </si>
  <si>
    <t>Reappropriation to Trust Account</t>
  </si>
  <si>
    <t>TOTAL EXPENDITURE</t>
  </si>
  <si>
    <t xml:space="preserve">DEFICIT (-)/SURPLUS (+) </t>
  </si>
  <si>
    <t>FINANCING</t>
  </si>
  <si>
    <t>External Financing</t>
  </si>
  <si>
    <t>Concessional (net)</t>
  </si>
  <si>
    <t>Commercial (net)</t>
  </si>
  <si>
    <t>Extraordinary Financing</t>
  </si>
  <si>
    <t>Debt Securities</t>
  </si>
  <si>
    <r>
      <t xml:space="preserve">Domestic Financing </t>
    </r>
    <r>
      <rPr>
        <sz val="9"/>
        <rFont val="Arial"/>
        <family val="2"/>
      </rPr>
      <t>(f)</t>
    </r>
  </si>
  <si>
    <t>Financial Corporations Sector</t>
  </si>
  <si>
    <t xml:space="preserve">    Bank of Papua New Guinea</t>
  </si>
  <si>
    <t xml:space="preserve">   Other Depository Corporations</t>
  </si>
  <si>
    <t xml:space="preserve">   Other Financial Corporations</t>
  </si>
  <si>
    <t xml:space="preserve">   Public Non-financial Corporations</t>
  </si>
  <si>
    <t>Other Resident Sectors</t>
  </si>
  <si>
    <t xml:space="preserve">      Asset sales</t>
  </si>
  <si>
    <t>Net acquisition of financial assets (g)</t>
  </si>
  <si>
    <t xml:space="preserve">     Other </t>
  </si>
  <si>
    <t>Total Financing Transactions</t>
  </si>
  <si>
    <t>(a)</t>
  </si>
  <si>
    <t>Mainly dividend payments from the statutory bodies, including the BPNG.</t>
  </si>
  <si>
    <t>(b)</t>
  </si>
  <si>
    <t>(c)</t>
  </si>
  <si>
    <t>Includes both Budgetary Support and Project Grants.</t>
  </si>
  <si>
    <t>(d)</t>
  </si>
  <si>
    <t xml:space="preserve">Covers all grants and transfers from the National Government. </t>
  </si>
  <si>
    <t>(e)</t>
  </si>
  <si>
    <t>Mainly grants to statutory institutions.</t>
  </si>
  <si>
    <t>(f)</t>
  </si>
  <si>
    <t>Principal repayments to Government by statutory authorities etc. not shown in receipts but netted out in expenditure category "Net Lending and Investments."</t>
  </si>
  <si>
    <t>(g)</t>
  </si>
  <si>
    <t>Preliminary outcome based on Department of Finance and treasury's Integrated Financial Management System (IFMS) report. The IFMS replaces the Treasury Management System. (TMS) and was introduced in 2011.</t>
  </si>
  <si>
    <t xml:space="preserve">The items in domestic financing category may not correspond to tables 2.1 and 3.1 which is sourced from the maturity structure and only shows the face value. </t>
  </si>
  <si>
    <t>As per the Government Finance Statistic 2014 reporting, government deposits at the Central Bank are funds that are earmarked to be spent but currently at the Central Bank.</t>
  </si>
  <si>
    <t>Includes proceeds from sales of Government equity and other assets.</t>
  </si>
  <si>
    <t xml:space="preserve">                                                                                                Actual</t>
  </si>
  <si>
    <t>2024 Budget</t>
  </si>
  <si>
    <t xml:space="preserve"> 9 months to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</si>
</sst>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...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Franklin Gothic Book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indent="49"/>
    </xf>
    <xf numFmtId="0" fontId="2" fillId="2" borderId="0" xfId="1" applyFont="1" applyFill="1" applyBorder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left" vertical="center" indent="27"/>
    </xf>
    <xf numFmtId="0" fontId="2" fillId="2" borderId="5" xfId="1" applyFont="1" applyFill="1" applyBorder="1" applyAlignment="1">
      <alignment horizontal="left" vertical="center" wrapText="1" indent="8"/>
    </xf>
    <xf numFmtId="0" fontId="3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0" fontId="2" fillId="2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/>
    </xf>
    <xf numFmtId="164" fontId="2" fillId="2" borderId="0" xfId="2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4" fontId="3" fillId="2" borderId="0" xfId="2" applyNumberFormat="1" applyFont="1" applyFill="1" applyAlignment="1">
      <alignment horizontal="center" vertical="center"/>
    </xf>
    <xf numFmtId="165" fontId="3" fillId="2" borderId="0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/>
    </xf>
    <xf numFmtId="164" fontId="2" fillId="2" borderId="5" xfId="2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165" fontId="3" fillId="2" borderId="0" xfId="4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4" fontId="2" fillId="2" borderId="2" xfId="2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5" fontId="3" fillId="2" borderId="0" xfId="2" applyNumberFormat="1" applyFont="1" applyFill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7" fillId="3" borderId="0" xfId="2" applyFont="1" applyFill="1" applyAlignment="1">
      <alignment vertical="center" wrapText="1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Border="1" applyAlignment="1">
      <alignment horizontal="left" vertical="top"/>
    </xf>
    <xf numFmtId="0" fontId="3" fillId="2" borderId="0" xfId="1" applyFont="1" applyFill="1" applyBorder="1" applyAlignment="1">
      <alignment vertical="center"/>
    </xf>
    <xf numFmtId="0" fontId="1" fillId="2" borderId="0" xfId="1" applyFill="1" applyAlignment="1">
      <alignment vertical="center"/>
    </xf>
    <xf numFmtId="0" fontId="7" fillId="3" borderId="0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horizontal="center" vertical="top"/>
    </xf>
    <xf numFmtId="0" fontId="2" fillId="3" borderId="9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 wrapText="1"/>
    </xf>
    <xf numFmtId="164" fontId="2" fillId="3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166" fontId="3" fillId="2" borderId="0" xfId="5" applyNumberFormat="1" applyFont="1" applyFill="1" applyAlignment="1">
      <alignment horizontal="right" vertical="center"/>
    </xf>
    <xf numFmtId="166" fontId="3" fillId="0" borderId="0" xfId="5" applyNumberFormat="1" applyFont="1" applyFill="1" applyAlignment="1">
      <alignment horizontal="right" vertical="center"/>
    </xf>
    <xf numFmtId="166" fontId="9" fillId="2" borderId="0" xfId="5" applyNumberFormat="1" applyFont="1" applyFill="1" applyAlignment="1">
      <alignment horizontal="right" vertical="center"/>
    </xf>
    <xf numFmtId="166" fontId="9" fillId="4" borderId="0" xfId="5" applyNumberFormat="1" applyFont="1" applyFill="1" applyAlignment="1">
      <alignment horizontal="right" vertical="center"/>
    </xf>
    <xf numFmtId="166" fontId="9" fillId="0" borderId="0" xfId="5" applyNumberFormat="1" applyFont="1" applyFill="1" applyAlignment="1">
      <alignment horizontal="right" vertical="center"/>
    </xf>
    <xf numFmtId="166" fontId="3" fillId="3" borderId="0" xfId="5" applyNumberFormat="1" applyFont="1" applyFill="1" applyAlignment="1">
      <alignment horizontal="right" vertical="center"/>
    </xf>
    <xf numFmtId="0" fontId="2" fillId="2" borderId="0" xfId="2" applyFont="1" applyFill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 wrapText="1"/>
    </xf>
    <xf numFmtId="0" fontId="2" fillId="3" borderId="8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 wrapText="1"/>
    </xf>
    <xf numFmtId="0" fontId="1" fillId="2" borderId="0" xfId="1" applyFill="1" applyAlignment="1">
      <alignment vertical="center" wrapText="1"/>
    </xf>
    <xf numFmtId="0" fontId="7" fillId="3" borderId="0" xfId="2" applyFont="1" applyFill="1" applyBorder="1" applyAlignment="1">
      <alignment horizontal="left" vertical="top" wrapText="1"/>
    </xf>
    <xf numFmtId="0" fontId="7" fillId="3" borderId="0" xfId="2" applyFont="1" applyFill="1" applyBorder="1" applyAlignment="1">
      <alignment horizontal="left" vertical="top"/>
    </xf>
    <xf numFmtId="0" fontId="7" fillId="3" borderId="0" xfId="2" applyFont="1" applyFill="1" applyBorder="1" applyAlignment="1">
      <alignment vertical="center" wrapText="1"/>
    </xf>
    <xf numFmtId="0" fontId="4" fillId="0" borderId="0" xfId="2" applyAlignment="1">
      <alignment vertical="center" wrapText="1"/>
    </xf>
  </cellXfs>
  <cellStyles count="6">
    <cellStyle name="Comma 6" xfId="5"/>
    <cellStyle name="Normal" xfId="0" builtinId="0"/>
    <cellStyle name="Normal 2" xfId="2"/>
    <cellStyle name="Normal 2 2" xfId="1"/>
    <cellStyle name="Normal 2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76"/>
  <sheetViews>
    <sheetView showGridLines="0" tabSelected="1" view="pageBreakPreview" topLeftCell="M1" zoomScaleNormal="100" zoomScaleSheetLayoutView="100" workbookViewId="0">
      <selection activeCell="Z11" sqref="Z11"/>
    </sheetView>
  </sheetViews>
  <sheetFormatPr defaultRowHeight="11.5" x14ac:dyDescent="0.35"/>
  <cols>
    <col min="1" max="1" width="4.08984375" style="3" customWidth="1"/>
    <col min="2" max="2" width="32" style="2" customWidth="1"/>
    <col min="3" max="4" width="11.36328125" style="3" customWidth="1"/>
    <col min="5" max="5" width="12" style="3" customWidth="1"/>
    <col min="6" max="7" width="11" style="3" customWidth="1"/>
    <col min="8" max="10" width="10.453125" style="3" customWidth="1"/>
    <col min="11" max="13" width="9.54296875" style="3" customWidth="1"/>
    <col min="14" max="16" width="8.7265625" style="4" customWidth="1"/>
    <col min="17" max="17" width="10.453125" style="5" customWidth="1"/>
    <col min="18" max="18" width="6.7265625" style="62" bestFit="1" customWidth="1"/>
    <col min="19" max="19" width="10.1796875" style="62" customWidth="1"/>
    <col min="20" max="20" width="10.81640625" style="5" customWidth="1"/>
    <col min="21" max="21" width="10.453125" style="5" customWidth="1"/>
    <col min="22" max="22" width="9.08984375" style="4" customWidth="1"/>
    <col min="23" max="250" width="9.08984375" style="3"/>
    <col min="251" max="251" width="4.08984375" style="3" customWidth="1"/>
    <col min="252" max="252" width="32" style="3" customWidth="1"/>
    <col min="253" max="263" width="0" style="3" hidden="1" customWidth="1"/>
    <col min="264" max="266" width="9.08984375" style="3"/>
    <col min="267" max="267" width="13.6328125" style="3" customWidth="1"/>
    <col min="268" max="269" width="10.453125" style="3" customWidth="1"/>
    <col min="270" max="273" width="0" style="3" hidden="1" customWidth="1"/>
    <col min="274" max="274" width="9.08984375" style="3"/>
    <col min="275" max="275" width="21.453125" style="3" bestFit="1" customWidth="1"/>
    <col min="276" max="506" width="9.08984375" style="3"/>
    <col min="507" max="507" width="4.08984375" style="3" customWidth="1"/>
    <col min="508" max="508" width="32" style="3" customWidth="1"/>
    <col min="509" max="519" width="0" style="3" hidden="1" customWidth="1"/>
    <col min="520" max="522" width="9.08984375" style="3"/>
    <col min="523" max="523" width="13.6328125" style="3" customWidth="1"/>
    <col min="524" max="525" width="10.453125" style="3" customWidth="1"/>
    <col min="526" max="529" width="0" style="3" hidden="1" customWidth="1"/>
    <col min="530" max="530" width="9.08984375" style="3"/>
    <col min="531" max="531" width="21.453125" style="3" bestFit="1" customWidth="1"/>
    <col min="532" max="762" width="9.08984375" style="3"/>
    <col min="763" max="763" width="4.08984375" style="3" customWidth="1"/>
    <col min="764" max="764" width="32" style="3" customWidth="1"/>
    <col min="765" max="775" width="0" style="3" hidden="1" customWidth="1"/>
    <col min="776" max="778" width="9.08984375" style="3"/>
    <col min="779" max="779" width="13.6328125" style="3" customWidth="1"/>
    <col min="780" max="781" width="10.453125" style="3" customWidth="1"/>
    <col min="782" max="785" width="0" style="3" hidden="1" customWidth="1"/>
    <col min="786" max="786" width="9.08984375" style="3"/>
    <col min="787" max="787" width="21.453125" style="3" bestFit="1" customWidth="1"/>
    <col min="788" max="1018" width="9.08984375" style="3"/>
    <col min="1019" max="1019" width="4.08984375" style="3" customWidth="1"/>
    <col min="1020" max="1020" width="32" style="3" customWidth="1"/>
    <col min="1021" max="1031" width="0" style="3" hidden="1" customWidth="1"/>
    <col min="1032" max="1034" width="9.08984375" style="3"/>
    <col min="1035" max="1035" width="13.6328125" style="3" customWidth="1"/>
    <col min="1036" max="1037" width="10.453125" style="3" customWidth="1"/>
    <col min="1038" max="1041" width="0" style="3" hidden="1" customWidth="1"/>
    <col min="1042" max="1042" width="9.08984375" style="3"/>
    <col min="1043" max="1043" width="21.453125" style="3" bestFit="1" customWidth="1"/>
    <col min="1044" max="1274" width="9.08984375" style="3"/>
    <col min="1275" max="1275" width="4.08984375" style="3" customWidth="1"/>
    <col min="1276" max="1276" width="32" style="3" customWidth="1"/>
    <col min="1277" max="1287" width="0" style="3" hidden="1" customWidth="1"/>
    <col min="1288" max="1290" width="9.08984375" style="3"/>
    <col min="1291" max="1291" width="13.6328125" style="3" customWidth="1"/>
    <col min="1292" max="1293" width="10.453125" style="3" customWidth="1"/>
    <col min="1294" max="1297" width="0" style="3" hidden="1" customWidth="1"/>
    <col min="1298" max="1298" width="9.08984375" style="3"/>
    <col min="1299" max="1299" width="21.453125" style="3" bestFit="1" customWidth="1"/>
    <col min="1300" max="1530" width="9.08984375" style="3"/>
    <col min="1531" max="1531" width="4.08984375" style="3" customWidth="1"/>
    <col min="1532" max="1532" width="32" style="3" customWidth="1"/>
    <col min="1533" max="1543" width="0" style="3" hidden="1" customWidth="1"/>
    <col min="1544" max="1546" width="9.08984375" style="3"/>
    <col min="1547" max="1547" width="13.6328125" style="3" customWidth="1"/>
    <col min="1548" max="1549" width="10.453125" style="3" customWidth="1"/>
    <col min="1550" max="1553" width="0" style="3" hidden="1" customWidth="1"/>
    <col min="1554" max="1554" width="9.08984375" style="3"/>
    <col min="1555" max="1555" width="21.453125" style="3" bestFit="1" customWidth="1"/>
    <col min="1556" max="1786" width="9.08984375" style="3"/>
    <col min="1787" max="1787" width="4.08984375" style="3" customWidth="1"/>
    <col min="1788" max="1788" width="32" style="3" customWidth="1"/>
    <col min="1789" max="1799" width="0" style="3" hidden="1" customWidth="1"/>
    <col min="1800" max="1802" width="9.08984375" style="3"/>
    <col min="1803" max="1803" width="13.6328125" style="3" customWidth="1"/>
    <col min="1804" max="1805" width="10.453125" style="3" customWidth="1"/>
    <col min="1806" max="1809" width="0" style="3" hidden="1" customWidth="1"/>
    <col min="1810" max="1810" width="9.08984375" style="3"/>
    <col min="1811" max="1811" width="21.453125" style="3" bestFit="1" customWidth="1"/>
    <col min="1812" max="2042" width="9.08984375" style="3"/>
    <col min="2043" max="2043" width="4.08984375" style="3" customWidth="1"/>
    <col min="2044" max="2044" width="32" style="3" customWidth="1"/>
    <col min="2045" max="2055" width="0" style="3" hidden="1" customWidth="1"/>
    <col min="2056" max="2058" width="9.08984375" style="3"/>
    <col min="2059" max="2059" width="13.6328125" style="3" customWidth="1"/>
    <col min="2060" max="2061" width="10.453125" style="3" customWidth="1"/>
    <col min="2062" max="2065" width="0" style="3" hidden="1" customWidth="1"/>
    <col min="2066" max="2066" width="9.08984375" style="3"/>
    <col min="2067" max="2067" width="21.453125" style="3" bestFit="1" customWidth="1"/>
    <col min="2068" max="2298" width="9.08984375" style="3"/>
    <col min="2299" max="2299" width="4.08984375" style="3" customWidth="1"/>
    <col min="2300" max="2300" width="32" style="3" customWidth="1"/>
    <col min="2301" max="2311" width="0" style="3" hidden="1" customWidth="1"/>
    <col min="2312" max="2314" width="9.08984375" style="3"/>
    <col min="2315" max="2315" width="13.6328125" style="3" customWidth="1"/>
    <col min="2316" max="2317" width="10.453125" style="3" customWidth="1"/>
    <col min="2318" max="2321" width="0" style="3" hidden="1" customWidth="1"/>
    <col min="2322" max="2322" width="9.08984375" style="3"/>
    <col min="2323" max="2323" width="21.453125" style="3" bestFit="1" customWidth="1"/>
    <col min="2324" max="2554" width="9.08984375" style="3"/>
    <col min="2555" max="2555" width="4.08984375" style="3" customWidth="1"/>
    <col min="2556" max="2556" width="32" style="3" customWidth="1"/>
    <col min="2557" max="2567" width="0" style="3" hidden="1" customWidth="1"/>
    <col min="2568" max="2570" width="9.08984375" style="3"/>
    <col min="2571" max="2571" width="13.6328125" style="3" customWidth="1"/>
    <col min="2572" max="2573" width="10.453125" style="3" customWidth="1"/>
    <col min="2574" max="2577" width="0" style="3" hidden="1" customWidth="1"/>
    <col min="2578" max="2578" width="9.08984375" style="3"/>
    <col min="2579" max="2579" width="21.453125" style="3" bestFit="1" customWidth="1"/>
    <col min="2580" max="2810" width="9.08984375" style="3"/>
    <col min="2811" max="2811" width="4.08984375" style="3" customWidth="1"/>
    <col min="2812" max="2812" width="32" style="3" customWidth="1"/>
    <col min="2813" max="2823" width="0" style="3" hidden="1" customWidth="1"/>
    <col min="2824" max="2826" width="9.08984375" style="3"/>
    <col min="2827" max="2827" width="13.6328125" style="3" customWidth="1"/>
    <col min="2828" max="2829" width="10.453125" style="3" customWidth="1"/>
    <col min="2830" max="2833" width="0" style="3" hidden="1" customWidth="1"/>
    <col min="2834" max="2834" width="9.08984375" style="3"/>
    <col min="2835" max="2835" width="21.453125" style="3" bestFit="1" customWidth="1"/>
    <col min="2836" max="3066" width="9.08984375" style="3"/>
    <col min="3067" max="3067" width="4.08984375" style="3" customWidth="1"/>
    <col min="3068" max="3068" width="32" style="3" customWidth="1"/>
    <col min="3069" max="3079" width="0" style="3" hidden="1" customWidth="1"/>
    <col min="3080" max="3082" width="9.08984375" style="3"/>
    <col min="3083" max="3083" width="13.6328125" style="3" customWidth="1"/>
    <col min="3084" max="3085" width="10.453125" style="3" customWidth="1"/>
    <col min="3086" max="3089" width="0" style="3" hidden="1" customWidth="1"/>
    <col min="3090" max="3090" width="9.08984375" style="3"/>
    <col min="3091" max="3091" width="21.453125" style="3" bestFit="1" customWidth="1"/>
    <col min="3092" max="3322" width="9.08984375" style="3"/>
    <col min="3323" max="3323" width="4.08984375" style="3" customWidth="1"/>
    <col min="3324" max="3324" width="32" style="3" customWidth="1"/>
    <col min="3325" max="3335" width="0" style="3" hidden="1" customWidth="1"/>
    <col min="3336" max="3338" width="9.08984375" style="3"/>
    <col min="3339" max="3339" width="13.6328125" style="3" customWidth="1"/>
    <col min="3340" max="3341" width="10.453125" style="3" customWidth="1"/>
    <col min="3342" max="3345" width="0" style="3" hidden="1" customWidth="1"/>
    <col min="3346" max="3346" width="9.08984375" style="3"/>
    <col min="3347" max="3347" width="21.453125" style="3" bestFit="1" customWidth="1"/>
    <col min="3348" max="3578" width="9.08984375" style="3"/>
    <col min="3579" max="3579" width="4.08984375" style="3" customWidth="1"/>
    <col min="3580" max="3580" width="32" style="3" customWidth="1"/>
    <col min="3581" max="3591" width="0" style="3" hidden="1" customWidth="1"/>
    <col min="3592" max="3594" width="9.08984375" style="3"/>
    <col min="3595" max="3595" width="13.6328125" style="3" customWidth="1"/>
    <col min="3596" max="3597" width="10.453125" style="3" customWidth="1"/>
    <col min="3598" max="3601" width="0" style="3" hidden="1" customWidth="1"/>
    <col min="3602" max="3602" width="9.08984375" style="3"/>
    <col min="3603" max="3603" width="21.453125" style="3" bestFit="1" customWidth="1"/>
    <col min="3604" max="3834" width="9.08984375" style="3"/>
    <col min="3835" max="3835" width="4.08984375" style="3" customWidth="1"/>
    <col min="3836" max="3836" width="32" style="3" customWidth="1"/>
    <col min="3837" max="3847" width="0" style="3" hidden="1" customWidth="1"/>
    <col min="3848" max="3850" width="9.08984375" style="3"/>
    <col min="3851" max="3851" width="13.6328125" style="3" customWidth="1"/>
    <col min="3852" max="3853" width="10.453125" style="3" customWidth="1"/>
    <col min="3854" max="3857" width="0" style="3" hidden="1" customWidth="1"/>
    <col min="3858" max="3858" width="9.08984375" style="3"/>
    <col min="3859" max="3859" width="21.453125" style="3" bestFit="1" customWidth="1"/>
    <col min="3860" max="4090" width="9.08984375" style="3"/>
    <col min="4091" max="4091" width="4.08984375" style="3" customWidth="1"/>
    <col min="4092" max="4092" width="32" style="3" customWidth="1"/>
    <col min="4093" max="4103" width="0" style="3" hidden="1" customWidth="1"/>
    <col min="4104" max="4106" width="9.08984375" style="3"/>
    <col min="4107" max="4107" width="13.6328125" style="3" customWidth="1"/>
    <col min="4108" max="4109" width="10.453125" style="3" customWidth="1"/>
    <col min="4110" max="4113" width="0" style="3" hidden="1" customWidth="1"/>
    <col min="4114" max="4114" width="9.08984375" style="3"/>
    <col min="4115" max="4115" width="21.453125" style="3" bestFit="1" customWidth="1"/>
    <col min="4116" max="4346" width="9.08984375" style="3"/>
    <col min="4347" max="4347" width="4.08984375" style="3" customWidth="1"/>
    <col min="4348" max="4348" width="32" style="3" customWidth="1"/>
    <col min="4349" max="4359" width="0" style="3" hidden="1" customWidth="1"/>
    <col min="4360" max="4362" width="9.08984375" style="3"/>
    <col min="4363" max="4363" width="13.6328125" style="3" customWidth="1"/>
    <col min="4364" max="4365" width="10.453125" style="3" customWidth="1"/>
    <col min="4366" max="4369" width="0" style="3" hidden="1" customWidth="1"/>
    <col min="4370" max="4370" width="9.08984375" style="3"/>
    <col min="4371" max="4371" width="21.453125" style="3" bestFit="1" customWidth="1"/>
    <col min="4372" max="4602" width="9.08984375" style="3"/>
    <col min="4603" max="4603" width="4.08984375" style="3" customWidth="1"/>
    <col min="4604" max="4604" width="32" style="3" customWidth="1"/>
    <col min="4605" max="4615" width="0" style="3" hidden="1" customWidth="1"/>
    <col min="4616" max="4618" width="9.08984375" style="3"/>
    <col min="4619" max="4619" width="13.6328125" style="3" customWidth="1"/>
    <col min="4620" max="4621" width="10.453125" style="3" customWidth="1"/>
    <col min="4622" max="4625" width="0" style="3" hidden="1" customWidth="1"/>
    <col min="4626" max="4626" width="9.08984375" style="3"/>
    <col min="4627" max="4627" width="21.453125" style="3" bestFit="1" customWidth="1"/>
    <col min="4628" max="4858" width="9.08984375" style="3"/>
    <col min="4859" max="4859" width="4.08984375" style="3" customWidth="1"/>
    <col min="4860" max="4860" width="32" style="3" customWidth="1"/>
    <col min="4861" max="4871" width="0" style="3" hidden="1" customWidth="1"/>
    <col min="4872" max="4874" width="9.08984375" style="3"/>
    <col min="4875" max="4875" width="13.6328125" style="3" customWidth="1"/>
    <col min="4876" max="4877" width="10.453125" style="3" customWidth="1"/>
    <col min="4878" max="4881" width="0" style="3" hidden="1" customWidth="1"/>
    <col min="4882" max="4882" width="9.08984375" style="3"/>
    <col min="4883" max="4883" width="21.453125" style="3" bestFit="1" customWidth="1"/>
    <col min="4884" max="5114" width="9.08984375" style="3"/>
    <col min="5115" max="5115" width="4.08984375" style="3" customWidth="1"/>
    <col min="5116" max="5116" width="32" style="3" customWidth="1"/>
    <col min="5117" max="5127" width="0" style="3" hidden="1" customWidth="1"/>
    <col min="5128" max="5130" width="9.08984375" style="3"/>
    <col min="5131" max="5131" width="13.6328125" style="3" customWidth="1"/>
    <col min="5132" max="5133" width="10.453125" style="3" customWidth="1"/>
    <col min="5134" max="5137" width="0" style="3" hidden="1" customWidth="1"/>
    <col min="5138" max="5138" width="9.08984375" style="3"/>
    <col min="5139" max="5139" width="21.453125" style="3" bestFit="1" customWidth="1"/>
    <col min="5140" max="5370" width="9.08984375" style="3"/>
    <col min="5371" max="5371" width="4.08984375" style="3" customWidth="1"/>
    <col min="5372" max="5372" width="32" style="3" customWidth="1"/>
    <col min="5373" max="5383" width="0" style="3" hidden="1" customWidth="1"/>
    <col min="5384" max="5386" width="9.08984375" style="3"/>
    <col min="5387" max="5387" width="13.6328125" style="3" customWidth="1"/>
    <col min="5388" max="5389" width="10.453125" style="3" customWidth="1"/>
    <col min="5390" max="5393" width="0" style="3" hidden="1" customWidth="1"/>
    <col min="5394" max="5394" width="9.08984375" style="3"/>
    <col min="5395" max="5395" width="21.453125" style="3" bestFit="1" customWidth="1"/>
    <col min="5396" max="5626" width="9.08984375" style="3"/>
    <col min="5627" max="5627" width="4.08984375" style="3" customWidth="1"/>
    <col min="5628" max="5628" width="32" style="3" customWidth="1"/>
    <col min="5629" max="5639" width="0" style="3" hidden="1" customWidth="1"/>
    <col min="5640" max="5642" width="9.08984375" style="3"/>
    <col min="5643" max="5643" width="13.6328125" style="3" customWidth="1"/>
    <col min="5644" max="5645" width="10.453125" style="3" customWidth="1"/>
    <col min="5646" max="5649" width="0" style="3" hidden="1" customWidth="1"/>
    <col min="5650" max="5650" width="9.08984375" style="3"/>
    <col min="5651" max="5651" width="21.453125" style="3" bestFit="1" customWidth="1"/>
    <col min="5652" max="5882" width="9.08984375" style="3"/>
    <col min="5883" max="5883" width="4.08984375" style="3" customWidth="1"/>
    <col min="5884" max="5884" width="32" style="3" customWidth="1"/>
    <col min="5885" max="5895" width="0" style="3" hidden="1" customWidth="1"/>
    <col min="5896" max="5898" width="9.08984375" style="3"/>
    <col min="5899" max="5899" width="13.6328125" style="3" customWidth="1"/>
    <col min="5900" max="5901" width="10.453125" style="3" customWidth="1"/>
    <col min="5902" max="5905" width="0" style="3" hidden="1" customWidth="1"/>
    <col min="5906" max="5906" width="9.08984375" style="3"/>
    <col min="5907" max="5907" width="21.453125" style="3" bestFit="1" customWidth="1"/>
    <col min="5908" max="6138" width="9.08984375" style="3"/>
    <col min="6139" max="6139" width="4.08984375" style="3" customWidth="1"/>
    <col min="6140" max="6140" width="32" style="3" customWidth="1"/>
    <col min="6141" max="6151" width="0" style="3" hidden="1" customWidth="1"/>
    <col min="6152" max="6154" width="9.08984375" style="3"/>
    <col min="6155" max="6155" width="13.6328125" style="3" customWidth="1"/>
    <col min="6156" max="6157" width="10.453125" style="3" customWidth="1"/>
    <col min="6158" max="6161" width="0" style="3" hidden="1" customWidth="1"/>
    <col min="6162" max="6162" width="9.08984375" style="3"/>
    <col min="6163" max="6163" width="21.453125" style="3" bestFit="1" customWidth="1"/>
    <col min="6164" max="6394" width="9.08984375" style="3"/>
    <col min="6395" max="6395" width="4.08984375" style="3" customWidth="1"/>
    <col min="6396" max="6396" width="32" style="3" customWidth="1"/>
    <col min="6397" max="6407" width="0" style="3" hidden="1" customWidth="1"/>
    <col min="6408" max="6410" width="9.08984375" style="3"/>
    <col min="6411" max="6411" width="13.6328125" style="3" customWidth="1"/>
    <col min="6412" max="6413" width="10.453125" style="3" customWidth="1"/>
    <col min="6414" max="6417" width="0" style="3" hidden="1" customWidth="1"/>
    <col min="6418" max="6418" width="9.08984375" style="3"/>
    <col min="6419" max="6419" width="21.453125" style="3" bestFit="1" customWidth="1"/>
    <col min="6420" max="6650" width="9.08984375" style="3"/>
    <col min="6651" max="6651" width="4.08984375" style="3" customWidth="1"/>
    <col min="6652" max="6652" width="32" style="3" customWidth="1"/>
    <col min="6653" max="6663" width="0" style="3" hidden="1" customWidth="1"/>
    <col min="6664" max="6666" width="9.08984375" style="3"/>
    <col min="6667" max="6667" width="13.6328125" style="3" customWidth="1"/>
    <col min="6668" max="6669" width="10.453125" style="3" customWidth="1"/>
    <col min="6670" max="6673" width="0" style="3" hidden="1" customWidth="1"/>
    <col min="6674" max="6674" width="9.08984375" style="3"/>
    <col min="6675" max="6675" width="21.453125" style="3" bestFit="1" customWidth="1"/>
    <col min="6676" max="6906" width="9.08984375" style="3"/>
    <col min="6907" max="6907" width="4.08984375" style="3" customWidth="1"/>
    <col min="6908" max="6908" width="32" style="3" customWidth="1"/>
    <col min="6909" max="6919" width="0" style="3" hidden="1" customWidth="1"/>
    <col min="6920" max="6922" width="9.08984375" style="3"/>
    <col min="6923" max="6923" width="13.6328125" style="3" customWidth="1"/>
    <col min="6924" max="6925" width="10.453125" style="3" customWidth="1"/>
    <col min="6926" max="6929" width="0" style="3" hidden="1" customWidth="1"/>
    <col min="6930" max="6930" width="9.08984375" style="3"/>
    <col min="6931" max="6931" width="21.453125" style="3" bestFit="1" customWidth="1"/>
    <col min="6932" max="7162" width="9.08984375" style="3"/>
    <col min="7163" max="7163" width="4.08984375" style="3" customWidth="1"/>
    <col min="7164" max="7164" width="32" style="3" customWidth="1"/>
    <col min="7165" max="7175" width="0" style="3" hidden="1" customWidth="1"/>
    <col min="7176" max="7178" width="9.08984375" style="3"/>
    <col min="7179" max="7179" width="13.6328125" style="3" customWidth="1"/>
    <col min="7180" max="7181" width="10.453125" style="3" customWidth="1"/>
    <col min="7182" max="7185" width="0" style="3" hidden="1" customWidth="1"/>
    <col min="7186" max="7186" width="9.08984375" style="3"/>
    <col min="7187" max="7187" width="21.453125" style="3" bestFit="1" customWidth="1"/>
    <col min="7188" max="7418" width="9.08984375" style="3"/>
    <col min="7419" max="7419" width="4.08984375" style="3" customWidth="1"/>
    <col min="7420" max="7420" width="32" style="3" customWidth="1"/>
    <col min="7421" max="7431" width="0" style="3" hidden="1" customWidth="1"/>
    <col min="7432" max="7434" width="9.08984375" style="3"/>
    <col min="7435" max="7435" width="13.6328125" style="3" customWidth="1"/>
    <col min="7436" max="7437" width="10.453125" style="3" customWidth="1"/>
    <col min="7438" max="7441" width="0" style="3" hidden="1" customWidth="1"/>
    <col min="7442" max="7442" width="9.08984375" style="3"/>
    <col min="7443" max="7443" width="21.453125" style="3" bestFit="1" customWidth="1"/>
    <col min="7444" max="7674" width="9.08984375" style="3"/>
    <col min="7675" max="7675" width="4.08984375" style="3" customWidth="1"/>
    <col min="7676" max="7676" width="32" style="3" customWidth="1"/>
    <col min="7677" max="7687" width="0" style="3" hidden="1" customWidth="1"/>
    <col min="7688" max="7690" width="9.08984375" style="3"/>
    <col min="7691" max="7691" width="13.6328125" style="3" customWidth="1"/>
    <col min="7692" max="7693" width="10.453125" style="3" customWidth="1"/>
    <col min="7694" max="7697" width="0" style="3" hidden="1" customWidth="1"/>
    <col min="7698" max="7698" width="9.08984375" style="3"/>
    <col min="7699" max="7699" width="21.453125" style="3" bestFit="1" customWidth="1"/>
    <col min="7700" max="7930" width="9.08984375" style="3"/>
    <col min="7931" max="7931" width="4.08984375" style="3" customWidth="1"/>
    <col min="7932" max="7932" width="32" style="3" customWidth="1"/>
    <col min="7933" max="7943" width="0" style="3" hidden="1" customWidth="1"/>
    <col min="7944" max="7946" width="9.08984375" style="3"/>
    <col min="7947" max="7947" width="13.6328125" style="3" customWidth="1"/>
    <col min="7948" max="7949" width="10.453125" style="3" customWidth="1"/>
    <col min="7950" max="7953" width="0" style="3" hidden="1" customWidth="1"/>
    <col min="7954" max="7954" width="9.08984375" style="3"/>
    <col min="7955" max="7955" width="21.453125" style="3" bestFit="1" customWidth="1"/>
    <col min="7956" max="8186" width="9.08984375" style="3"/>
    <col min="8187" max="8187" width="4.08984375" style="3" customWidth="1"/>
    <col min="8188" max="8188" width="32" style="3" customWidth="1"/>
    <col min="8189" max="8199" width="0" style="3" hidden="1" customWidth="1"/>
    <col min="8200" max="8202" width="9.08984375" style="3"/>
    <col min="8203" max="8203" width="13.6328125" style="3" customWidth="1"/>
    <col min="8204" max="8205" width="10.453125" style="3" customWidth="1"/>
    <col min="8206" max="8209" width="0" style="3" hidden="1" customWidth="1"/>
    <col min="8210" max="8210" width="9.08984375" style="3"/>
    <col min="8211" max="8211" width="21.453125" style="3" bestFit="1" customWidth="1"/>
    <col min="8212" max="8442" width="9.08984375" style="3"/>
    <col min="8443" max="8443" width="4.08984375" style="3" customWidth="1"/>
    <col min="8444" max="8444" width="32" style="3" customWidth="1"/>
    <col min="8445" max="8455" width="0" style="3" hidden="1" customWidth="1"/>
    <col min="8456" max="8458" width="9.08984375" style="3"/>
    <col min="8459" max="8459" width="13.6328125" style="3" customWidth="1"/>
    <col min="8460" max="8461" width="10.453125" style="3" customWidth="1"/>
    <col min="8462" max="8465" width="0" style="3" hidden="1" customWidth="1"/>
    <col min="8466" max="8466" width="9.08984375" style="3"/>
    <col min="8467" max="8467" width="21.453125" style="3" bestFit="1" customWidth="1"/>
    <col min="8468" max="8698" width="9.08984375" style="3"/>
    <col min="8699" max="8699" width="4.08984375" style="3" customWidth="1"/>
    <col min="8700" max="8700" width="32" style="3" customWidth="1"/>
    <col min="8701" max="8711" width="0" style="3" hidden="1" customWidth="1"/>
    <col min="8712" max="8714" width="9.08984375" style="3"/>
    <col min="8715" max="8715" width="13.6328125" style="3" customWidth="1"/>
    <col min="8716" max="8717" width="10.453125" style="3" customWidth="1"/>
    <col min="8718" max="8721" width="0" style="3" hidden="1" customWidth="1"/>
    <col min="8722" max="8722" width="9.08984375" style="3"/>
    <col min="8723" max="8723" width="21.453125" style="3" bestFit="1" customWidth="1"/>
    <col min="8724" max="8954" width="9.08984375" style="3"/>
    <col min="8955" max="8955" width="4.08984375" style="3" customWidth="1"/>
    <col min="8956" max="8956" width="32" style="3" customWidth="1"/>
    <col min="8957" max="8967" width="0" style="3" hidden="1" customWidth="1"/>
    <col min="8968" max="8970" width="9.08984375" style="3"/>
    <col min="8971" max="8971" width="13.6328125" style="3" customWidth="1"/>
    <col min="8972" max="8973" width="10.453125" style="3" customWidth="1"/>
    <col min="8974" max="8977" width="0" style="3" hidden="1" customWidth="1"/>
    <col min="8978" max="8978" width="9.08984375" style="3"/>
    <col min="8979" max="8979" width="21.453125" style="3" bestFit="1" customWidth="1"/>
    <col min="8980" max="9210" width="9.08984375" style="3"/>
    <col min="9211" max="9211" width="4.08984375" style="3" customWidth="1"/>
    <col min="9212" max="9212" width="32" style="3" customWidth="1"/>
    <col min="9213" max="9223" width="0" style="3" hidden="1" customWidth="1"/>
    <col min="9224" max="9226" width="9.08984375" style="3"/>
    <col min="9227" max="9227" width="13.6328125" style="3" customWidth="1"/>
    <col min="9228" max="9229" width="10.453125" style="3" customWidth="1"/>
    <col min="9230" max="9233" width="0" style="3" hidden="1" customWidth="1"/>
    <col min="9234" max="9234" width="9.08984375" style="3"/>
    <col min="9235" max="9235" width="21.453125" style="3" bestFit="1" customWidth="1"/>
    <col min="9236" max="9466" width="9.08984375" style="3"/>
    <col min="9467" max="9467" width="4.08984375" style="3" customWidth="1"/>
    <col min="9468" max="9468" width="32" style="3" customWidth="1"/>
    <col min="9469" max="9479" width="0" style="3" hidden="1" customWidth="1"/>
    <col min="9480" max="9482" width="9.08984375" style="3"/>
    <col min="9483" max="9483" width="13.6328125" style="3" customWidth="1"/>
    <col min="9484" max="9485" width="10.453125" style="3" customWidth="1"/>
    <col min="9486" max="9489" width="0" style="3" hidden="1" customWidth="1"/>
    <col min="9490" max="9490" width="9.08984375" style="3"/>
    <col min="9491" max="9491" width="21.453125" style="3" bestFit="1" customWidth="1"/>
    <col min="9492" max="9722" width="9.08984375" style="3"/>
    <col min="9723" max="9723" width="4.08984375" style="3" customWidth="1"/>
    <col min="9724" max="9724" width="32" style="3" customWidth="1"/>
    <col min="9725" max="9735" width="0" style="3" hidden="1" customWidth="1"/>
    <col min="9736" max="9738" width="9.08984375" style="3"/>
    <col min="9739" max="9739" width="13.6328125" style="3" customWidth="1"/>
    <col min="9740" max="9741" width="10.453125" style="3" customWidth="1"/>
    <col min="9742" max="9745" width="0" style="3" hidden="1" customWidth="1"/>
    <col min="9746" max="9746" width="9.08984375" style="3"/>
    <col min="9747" max="9747" width="21.453125" style="3" bestFit="1" customWidth="1"/>
    <col min="9748" max="9978" width="9.08984375" style="3"/>
    <col min="9979" max="9979" width="4.08984375" style="3" customWidth="1"/>
    <col min="9980" max="9980" width="32" style="3" customWidth="1"/>
    <col min="9981" max="9991" width="0" style="3" hidden="1" customWidth="1"/>
    <col min="9992" max="9994" width="9.08984375" style="3"/>
    <col min="9995" max="9995" width="13.6328125" style="3" customWidth="1"/>
    <col min="9996" max="9997" width="10.453125" style="3" customWidth="1"/>
    <col min="9998" max="10001" width="0" style="3" hidden="1" customWidth="1"/>
    <col min="10002" max="10002" width="9.08984375" style="3"/>
    <col min="10003" max="10003" width="21.453125" style="3" bestFit="1" customWidth="1"/>
    <col min="10004" max="10234" width="9.08984375" style="3"/>
    <col min="10235" max="10235" width="4.08984375" style="3" customWidth="1"/>
    <col min="10236" max="10236" width="32" style="3" customWidth="1"/>
    <col min="10237" max="10247" width="0" style="3" hidden="1" customWidth="1"/>
    <col min="10248" max="10250" width="9.08984375" style="3"/>
    <col min="10251" max="10251" width="13.6328125" style="3" customWidth="1"/>
    <col min="10252" max="10253" width="10.453125" style="3" customWidth="1"/>
    <col min="10254" max="10257" width="0" style="3" hidden="1" customWidth="1"/>
    <col min="10258" max="10258" width="9.08984375" style="3"/>
    <col min="10259" max="10259" width="21.453125" style="3" bestFit="1" customWidth="1"/>
    <col min="10260" max="10490" width="9.08984375" style="3"/>
    <col min="10491" max="10491" width="4.08984375" style="3" customWidth="1"/>
    <col min="10492" max="10492" width="32" style="3" customWidth="1"/>
    <col min="10493" max="10503" width="0" style="3" hidden="1" customWidth="1"/>
    <col min="10504" max="10506" width="9.08984375" style="3"/>
    <col min="10507" max="10507" width="13.6328125" style="3" customWidth="1"/>
    <col min="10508" max="10509" width="10.453125" style="3" customWidth="1"/>
    <col min="10510" max="10513" width="0" style="3" hidden="1" customWidth="1"/>
    <col min="10514" max="10514" width="9.08984375" style="3"/>
    <col min="10515" max="10515" width="21.453125" style="3" bestFit="1" customWidth="1"/>
    <col min="10516" max="10746" width="9.08984375" style="3"/>
    <col min="10747" max="10747" width="4.08984375" style="3" customWidth="1"/>
    <col min="10748" max="10748" width="32" style="3" customWidth="1"/>
    <col min="10749" max="10759" width="0" style="3" hidden="1" customWidth="1"/>
    <col min="10760" max="10762" width="9.08984375" style="3"/>
    <col min="10763" max="10763" width="13.6328125" style="3" customWidth="1"/>
    <col min="10764" max="10765" width="10.453125" style="3" customWidth="1"/>
    <col min="10766" max="10769" width="0" style="3" hidden="1" customWidth="1"/>
    <col min="10770" max="10770" width="9.08984375" style="3"/>
    <col min="10771" max="10771" width="21.453125" style="3" bestFit="1" customWidth="1"/>
    <col min="10772" max="11002" width="9.08984375" style="3"/>
    <col min="11003" max="11003" width="4.08984375" style="3" customWidth="1"/>
    <col min="11004" max="11004" width="32" style="3" customWidth="1"/>
    <col min="11005" max="11015" width="0" style="3" hidden="1" customWidth="1"/>
    <col min="11016" max="11018" width="9.08984375" style="3"/>
    <col min="11019" max="11019" width="13.6328125" style="3" customWidth="1"/>
    <col min="11020" max="11021" width="10.453125" style="3" customWidth="1"/>
    <col min="11022" max="11025" width="0" style="3" hidden="1" customWidth="1"/>
    <col min="11026" max="11026" width="9.08984375" style="3"/>
    <col min="11027" max="11027" width="21.453125" style="3" bestFit="1" customWidth="1"/>
    <col min="11028" max="11258" width="9.08984375" style="3"/>
    <col min="11259" max="11259" width="4.08984375" style="3" customWidth="1"/>
    <col min="11260" max="11260" width="32" style="3" customWidth="1"/>
    <col min="11261" max="11271" width="0" style="3" hidden="1" customWidth="1"/>
    <col min="11272" max="11274" width="9.08984375" style="3"/>
    <col min="11275" max="11275" width="13.6328125" style="3" customWidth="1"/>
    <col min="11276" max="11277" width="10.453125" style="3" customWidth="1"/>
    <col min="11278" max="11281" width="0" style="3" hidden="1" customWidth="1"/>
    <col min="11282" max="11282" width="9.08984375" style="3"/>
    <col min="11283" max="11283" width="21.453125" style="3" bestFit="1" customWidth="1"/>
    <col min="11284" max="11514" width="9.08984375" style="3"/>
    <col min="11515" max="11515" width="4.08984375" style="3" customWidth="1"/>
    <col min="11516" max="11516" width="32" style="3" customWidth="1"/>
    <col min="11517" max="11527" width="0" style="3" hidden="1" customWidth="1"/>
    <col min="11528" max="11530" width="9.08984375" style="3"/>
    <col min="11531" max="11531" width="13.6328125" style="3" customWidth="1"/>
    <col min="11532" max="11533" width="10.453125" style="3" customWidth="1"/>
    <col min="11534" max="11537" width="0" style="3" hidden="1" customWidth="1"/>
    <col min="11538" max="11538" width="9.08984375" style="3"/>
    <col min="11539" max="11539" width="21.453125" style="3" bestFit="1" customWidth="1"/>
    <col min="11540" max="11770" width="9.08984375" style="3"/>
    <col min="11771" max="11771" width="4.08984375" style="3" customWidth="1"/>
    <col min="11772" max="11772" width="32" style="3" customWidth="1"/>
    <col min="11773" max="11783" width="0" style="3" hidden="1" customWidth="1"/>
    <col min="11784" max="11786" width="9.08984375" style="3"/>
    <col min="11787" max="11787" width="13.6328125" style="3" customWidth="1"/>
    <col min="11788" max="11789" width="10.453125" style="3" customWidth="1"/>
    <col min="11790" max="11793" width="0" style="3" hidden="1" customWidth="1"/>
    <col min="11794" max="11794" width="9.08984375" style="3"/>
    <col min="11795" max="11795" width="21.453125" style="3" bestFit="1" customWidth="1"/>
    <col min="11796" max="12026" width="9.08984375" style="3"/>
    <col min="12027" max="12027" width="4.08984375" style="3" customWidth="1"/>
    <col min="12028" max="12028" width="32" style="3" customWidth="1"/>
    <col min="12029" max="12039" width="0" style="3" hidden="1" customWidth="1"/>
    <col min="12040" max="12042" width="9.08984375" style="3"/>
    <col min="12043" max="12043" width="13.6328125" style="3" customWidth="1"/>
    <col min="12044" max="12045" width="10.453125" style="3" customWidth="1"/>
    <col min="12046" max="12049" width="0" style="3" hidden="1" customWidth="1"/>
    <col min="12050" max="12050" width="9.08984375" style="3"/>
    <col min="12051" max="12051" width="21.453125" style="3" bestFit="1" customWidth="1"/>
    <col min="12052" max="12282" width="9.08984375" style="3"/>
    <col min="12283" max="12283" width="4.08984375" style="3" customWidth="1"/>
    <col min="12284" max="12284" width="32" style="3" customWidth="1"/>
    <col min="12285" max="12295" width="0" style="3" hidden="1" customWidth="1"/>
    <col min="12296" max="12298" width="9.08984375" style="3"/>
    <col min="12299" max="12299" width="13.6328125" style="3" customWidth="1"/>
    <col min="12300" max="12301" width="10.453125" style="3" customWidth="1"/>
    <col min="12302" max="12305" width="0" style="3" hidden="1" customWidth="1"/>
    <col min="12306" max="12306" width="9.08984375" style="3"/>
    <col min="12307" max="12307" width="21.453125" style="3" bestFit="1" customWidth="1"/>
    <col min="12308" max="12538" width="9.08984375" style="3"/>
    <col min="12539" max="12539" width="4.08984375" style="3" customWidth="1"/>
    <col min="12540" max="12540" width="32" style="3" customWidth="1"/>
    <col min="12541" max="12551" width="0" style="3" hidden="1" customWidth="1"/>
    <col min="12552" max="12554" width="9.08984375" style="3"/>
    <col min="12555" max="12555" width="13.6328125" style="3" customWidth="1"/>
    <col min="12556" max="12557" width="10.453125" style="3" customWidth="1"/>
    <col min="12558" max="12561" width="0" style="3" hidden="1" customWidth="1"/>
    <col min="12562" max="12562" width="9.08984375" style="3"/>
    <col min="12563" max="12563" width="21.453125" style="3" bestFit="1" customWidth="1"/>
    <col min="12564" max="12794" width="9.08984375" style="3"/>
    <col min="12795" max="12795" width="4.08984375" style="3" customWidth="1"/>
    <col min="12796" max="12796" width="32" style="3" customWidth="1"/>
    <col min="12797" max="12807" width="0" style="3" hidden="1" customWidth="1"/>
    <col min="12808" max="12810" width="9.08984375" style="3"/>
    <col min="12811" max="12811" width="13.6328125" style="3" customWidth="1"/>
    <col min="12812" max="12813" width="10.453125" style="3" customWidth="1"/>
    <col min="12814" max="12817" width="0" style="3" hidden="1" customWidth="1"/>
    <col min="12818" max="12818" width="9.08984375" style="3"/>
    <col min="12819" max="12819" width="21.453125" style="3" bestFit="1" customWidth="1"/>
    <col min="12820" max="13050" width="9.08984375" style="3"/>
    <col min="13051" max="13051" width="4.08984375" style="3" customWidth="1"/>
    <col min="13052" max="13052" width="32" style="3" customWidth="1"/>
    <col min="13053" max="13063" width="0" style="3" hidden="1" customWidth="1"/>
    <col min="13064" max="13066" width="9.08984375" style="3"/>
    <col min="13067" max="13067" width="13.6328125" style="3" customWidth="1"/>
    <col min="13068" max="13069" width="10.453125" style="3" customWidth="1"/>
    <col min="13070" max="13073" width="0" style="3" hidden="1" customWidth="1"/>
    <col min="13074" max="13074" width="9.08984375" style="3"/>
    <col min="13075" max="13075" width="21.453125" style="3" bestFit="1" customWidth="1"/>
    <col min="13076" max="13306" width="9.08984375" style="3"/>
    <col min="13307" max="13307" width="4.08984375" style="3" customWidth="1"/>
    <col min="13308" max="13308" width="32" style="3" customWidth="1"/>
    <col min="13309" max="13319" width="0" style="3" hidden="1" customWidth="1"/>
    <col min="13320" max="13322" width="9.08984375" style="3"/>
    <col min="13323" max="13323" width="13.6328125" style="3" customWidth="1"/>
    <col min="13324" max="13325" width="10.453125" style="3" customWidth="1"/>
    <col min="13326" max="13329" width="0" style="3" hidden="1" customWidth="1"/>
    <col min="13330" max="13330" width="9.08984375" style="3"/>
    <col min="13331" max="13331" width="21.453125" style="3" bestFit="1" customWidth="1"/>
    <col min="13332" max="13562" width="9.08984375" style="3"/>
    <col min="13563" max="13563" width="4.08984375" style="3" customWidth="1"/>
    <col min="13564" max="13564" width="32" style="3" customWidth="1"/>
    <col min="13565" max="13575" width="0" style="3" hidden="1" customWidth="1"/>
    <col min="13576" max="13578" width="9.08984375" style="3"/>
    <col min="13579" max="13579" width="13.6328125" style="3" customWidth="1"/>
    <col min="13580" max="13581" width="10.453125" style="3" customWidth="1"/>
    <col min="13582" max="13585" width="0" style="3" hidden="1" customWidth="1"/>
    <col min="13586" max="13586" width="9.08984375" style="3"/>
    <col min="13587" max="13587" width="21.453125" style="3" bestFit="1" customWidth="1"/>
    <col min="13588" max="13818" width="9.08984375" style="3"/>
    <col min="13819" max="13819" width="4.08984375" style="3" customWidth="1"/>
    <col min="13820" max="13820" width="32" style="3" customWidth="1"/>
    <col min="13821" max="13831" width="0" style="3" hidden="1" customWidth="1"/>
    <col min="13832" max="13834" width="9.08984375" style="3"/>
    <col min="13835" max="13835" width="13.6328125" style="3" customWidth="1"/>
    <col min="13836" max="13837" width="10.453125" style="3" customWidth="1"/>
    <col min="13838" max="13841" width="0" style="3" hidden="1" customWidth="1"/>
    <col min="13842" max="13842" width="9.08984375" style="3"/>
    <col min="13843" max="13843" width="21.453125" style="3" bestFit="1" customWidth="1"/>
    <col min="13844" max="14074" width="9.08984375" style="3"/>
    <col min="14075" max="14075" width="4.08984375" style="3" customWidth="1"/>
    <col min="14076" max="14076" width="32" style="3" customWidth="1"/>
    <col min="14077" max="14087" width="0" style="3" hidden="1" customWidth="1"/>
    <col min="14088" max="14090" width="9.08984375" style="3"/>
    <col min="14091" max="14091" width="13.6328125" style="3" customWidth="1"/>
    <col min="14092" max="14093" width="10.453125" style="3" customWidth="1"/>
    <col min="14094" max="14097" width="0" style="3" hidden="1" customWidth="1"/>
    <col min="14098" max="14098" width="9.08984375" style="3"/>
    <col min="14099" max="14099" width="21.453125" style="3" bestFit="1" customWidth="1"/>
    <col min="14100" max="14330" width="9.08984375" style="3"/>
    <col min="14331" max="14331" width="4.08984375" style="3" customWidth="1"/>
    <col min="14332" max="14332" width="32" style="3" customWidth="1"/>
    <col min="14333" max="14343" width="0" style="3" hidden="1" customWidth="1"/>
    <col min="14344" max="14346" width="9.08984375" style="3"/>
    <col min="14347" max="14347" width="13.6328125" style="3" customWidth="1"/>
    <col min="14348" max="14349" width="10.453125" style="3" customWidth="1"/>
    <col min="14350" max="14353" width="0" style="3" hidden="1" customWidth="1"/>
    <col min="14354" max="14354" width="9.08984375" style="3"/>
    <col min="14355" max="14355" width="21.453125" style="3" bestFit="1" customWidth="1"/>
    <col min="14356" max="14586" width="9.08984375" style="3"/>
    <col min="14587" max="14587" width="4.08984375" style="3" customWidth="1"/>
    <col min="14588" max="14588" width="32" style="3" customWidth="1"/>
    <col min="14589" max="14599" width="0" style="3" hidden="1" customWidth="1"/>
    <col min="14600" max="14602" width="9.08984375" style="3"/>
    <col min="14603" max="14603" width="13.6328125" style="3" customWidth="1"/>
    <col min="14604" max="14605" width="10.453125" style="3" customWidth="1"/>
    <col min="14606" max="14609" width="0" style="3" hidden="1" customWidth="1"/>
    <col min="14610" max="14610" width="9.08984375" style="3"/>
    <col min="14611" max="14611" width="21.453125" style="3" bestFit="1" customWidth="1"/>
    <col min="14612" max="14842" width="9.08984375" style="3"/>
    <col min="14843" max="14843" width="4.08984375" style="3" customWidth="1"/>
    <col min="14844" max="14844" width="32" style="3" customWidth="1"/>
    <col min="14845" max="14855" width="0" style="3" hidden="1" customWidth="1"/>
    <col min="14856" max="14858" width="9.08984375" style="3"/>
    <col min="14859" max="14859" width="13.6328125" style="3" customWidth="1"/>
    <col min="14860" max="14861" width="10.453125" style="3" customWidth="1"/>
    <col min="14862" max="14865" width="0" style="3" hidden="1" customWidth="1"/>
    <col min="14866" max="14866" width="9.08984375" style="3"/>
    <col min="14867" max="14867" width="21.453125" style="3" bestFit="1" customWidth="1"/>
    <col min="14868" max="15098" width="9.08984375" style="3"/>
    <col min="15099" max="15099" width="4.08984375" style="3" customWidth="1"/>
    <col min="15100" max="15100" width="32" style="3" customWidth="1"/>
    <col min="15101" max="15111" width="0" style="3" hidden="1" customWidth="1"/>
    <col min="15112" max="15114" width="9.08984375" style="3"/>
    <col min="15115" max="15115" width="13.6328125" style="3" customWidth="1"/>
    <col min="15116" max="15117" width="10.453125" style="3" customWidth="1"/>
    <col min="15118" max="15121" width="0" style="3" hidden="1" customWidth="1"/>
    <col min="15122" max="15122" width="9.08984375" style="3"/>
    <col min="15123" max="15123" width="21.453125" style="3" bestFit="1" customWidth="1"/>
    <col min="15124" max="15354" width="9.08984375" style="3"/>
    <col min="15355" max="15355" width="4.08984375" style="3" customWidth="1"/>
    <col min="15356" max="15356" width="32" style="3" customWidth="1"/>
    <col min="15357" max="15367" width="0" style="3" hidden="1" customWidth="1"/>
    <col min="15368" max="15370" width="9.08984375" style="3"/>
    <col min="15371" max="15371" width="13.6328125" style="3" customWidth="1"/>
    <col min="15372" max="15373" width="10.453125" style="3" customWidth="1"/>
    <col min="15374" max="15377" width="0" style="3" hidden="1" customWidth="1"/>
    <col min="15378" max="15378" width="9.08984375" style="3"/>
    <col min="15379" max="15379" width="21.453125" style="3" bestFit="1" customWidth="1"/>
    <col min="15380" max="15610" width="9.08984375" style="3"/>
    <col min="15611" max="15611" width="4.08984375" style="3" customWidth="1"/>
    <col min="15612" max="15612" width="32" style="3" customWidth="1"/>
    <col min="15613" max="15623" width="0" style="3" hidden="1" customWidth="1"/>
    <col min="15624" max="15626" width="9.08984375" style="3"/>
    <col min="15627" max="15627" width="13.6328125" style="3" customWidth="1"/>
    <col min="15628" max="15629" width="10.453125" style="3" customWidth="1"/>
    <col min="15630" max="15633" width="0" style="3" hidden="1" customWidth="1"/>
    <col min="15634" max="15634" width="9.08984375" style="3"/>
    <col min="15635" max="15635" width="21.453125" style="3" bestFit="1" customWidth="1"/>
    <col min="15636" max="15866" width="9.08984375" style="3"/>
    <col min="15867" max="15867" width="4.08984375" style="3" customWidth="1"/>
    <col min="15868" max="15868" width="32" style="3" customWidth="1"/>
    <col min="15869" max="15879" width="0" style="3" hidden="1" customWidth="1"/>
    <col min="15880" max="15882" width="9.08984375" style="3"/>
    <col min="15883" max="15883" width="13.6328125" style="3" customWidth="1"/>
    <col min="15884" max="15885" width="10.453125" style="3" customWidth="1"/>
    <col min="15886" max="15889" width="0" style="3" hidden="1" customWidth="1"/>
    <col min="15890" max="15890" width="9.08984375" style="3"/>
    <col min="15891" max="15891" width="21.453125" style="3" bestFit="1" customWidth="1"/>
    <col min="15892" max="16122" width="9.08984375" style="3"/>
    <col min="16123" max="16123" width="4.08984375" style="3" customWidth="1"/>
    <col min="16124" max="16124" width="32" style="3" customWidth="1"/>
    <col min="16125" max="16135" width="0" style="3" hidden="1" customWidth="1"/>
    <col min="16136" max="16138" width="9.08984375" style="3"/>
    <col min="16139" max="16139" width="13.6328125" style="3" customWidth="1"/>
    <col min="16140" max="16141" width="10.453125" style="3" customWidth="1"/>
    <col min="16142" max="16145" width="0" style="3" hidden="1" customWidth="1"/>
    <col min="16146" max="16146" width="9.08984375" style="3"/>
    <col min="16147" max="16147" width="21.453125" style="3" bestFit="1" customWidth="1"/>
    <col min="16148" max="16375" width="9.08984375" style="3"/>
    <col min="16376" max="16384" width="9.08984375" style="3" customWidth="1"/>
  </cols>
  <sheetData>
    <row r="1" spans="1:21" ht="11.5" customHeight="1" x14ac:dyDescent="0.35">
      <c r="A1" s="1"/>
      <c r="Q1" s="5" t="s">
        <v>0</v>
      </c>
      <c r="U1" s="5" t="s">
        <v>0</v>
      </c>
    </row>
    <row r="2" spans="1:21" ht="12.75" customHeight="1" x14ac:dyDescent="0.35">
      <c r="B2" s="6"/>
      <c r="C2" s="6"/>
      <c r="D2" s="6"/>
      <c r="E2" s="6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Q2" s="4"/>
      <c r="R2" s="4"/>
      <c r="S2" s="4"/>
      <c r="T2" s="4"/>
      <c r="U2" s="4"/>
    </row>
    <row r="3" spans="1:21" ht="15.75" customHeight="1" x14ac:dyDescent="0.3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4"/>
      <c r="R3" s="4"/>
      <c r="S3" s="4"/>
      <c r="T3" s="4"/>
      <c r="U3" s="4"/>
    </row>
    <row r="4" spans="1:21" ht="7.5" customHeight="1" x14ac:dyDescent="0.35">
      <c r="A4" s="78"/>
      <c r="B4" s="78"/>
      <c r="C4" s="78"/>
      <c r="D4" s="78"/>
      <c r="E4" s="78"/>
      <c r="F4" s="8"/>
      <c r="G4" s="8"/>
      <c r="J4" s="15"/>
      <c r="K4" s="15"/>
      <c r="L4" s="15"/>
      <c r="M4" s="15"/>
      <c r="N4" s="15"/>
      <c r="O4" s="15"/>
      <c r="P4" s="15"/>
      <c r="Q4" s="57"/>
      <c r="R4" s="72"/>
      <c r="S4" s="69"/>
      <c r="T4" s="9"/>
      <c r="U4" s="9"/>
    </row>
    <row r="5" spans="1:21" ht="24" customHeight="1" x14ac:dyDescent="0.35">
      <c r="A5" s="10"/>
      <c r="B5" s="11"/>
      <c r="C5" s="12" t="s">
        <v>69</v>
      </c>
      <c r="D5" s="13"/>
      <c r="E5" s="13"/>
      <c r="F5" s="13"/>
      <c r="G5" s="13"/>
      <c r="H5" s="13"/>
      <c r="I5" s="13"/>
      <c r="J5" s="70"/>
      <c r="K5" s="70"/>
      <c r="L5" s="70"/>
      <c r="M5" s="70"/>
      <c r="N5" s="70"/>
      <c r="O5" s="70"/>
      <c r="P5" s="70"/>
      <c r="Q5" s="70"/>
      <c r="R5" s="71"/>
      <c r="S5" s="73" t="s">
        <v>70</v>
      </c>
      <c r="T5" s="75" t="s">
        <v>71</v>
      </c>
      <c r="U5" s="76"/>
    </row>
    <row r="6" spans="1:21" ht="32.25" customHeight="1" x14ac:dyDescent="0.35">
      <c r="A6" s="15"/>
      <c r="B6" s="16"/>
      <c r="C6" s="17">
        <v>2008</v>
      </c>
      <c r="D6" s="17">
        <v>2009</v>
      </c>
      <c r="E6" s="17">
        <v>2010</v>
      </c>
      <c r="F6" s="17">
        <v>2011</v>
      </c>
      <c r="G6" s="17">
        <v>2012</v>
      </c>
      <c r="H6" s="17">
        <v>2013</v>
      </c>
      <c r="I6" s="17">
        <v>2014</v>
      </c>
      <c r="J6" s="17">
        <v>2015</v>
      </c>
      <c r="K6" s="17">
        <v>2016</v>
      </c>
      <c r="L6" s="17">
        <v>2017</v>
      </c>
      <c r="M6" s="17">
        <v>2018</v>
      </c>
      <c r="N6" s="18">
        <v>2019</v>
      </c>
      <c r="O6" s="19">
        <v>2020</v>
      </c>
      <c r="P6" s="19">
        <v>2021</v>
      </c>
      <c r="Q6" s="58">
        <v>2022</v>
      </c>
      <c r="R6" s="59">
        <v>2023</v>
      </c>
      <c r="S6" s="74"/>
      <c r="T6" s="60">
        <v>2023</v>
      </c>
      <c r="U6" s="56">
        <v>2024</v>
      </c>
    </row>
    <row r="7" spans="1:21" ht="15.75" customHeight="1" x14ac:dyDescent="0.35">
      <c r="B7" s="6" t="s">
        <v>3</v>
      </c>
      <c r="C7" s="20">
        <v>5756.0999999999985</v>
      </c>
      <c r="D7" s="20">
        <v>4974.4999999999991</v>
      </c>
      <c r="E7" s="20">
        <v>6434.7000000000007</v>
      </c>
      <c r="F7" s="20">
        <v>7904.2000000000007</v>
      </c>
      <c r="G7" s="20">
        <v>8148.2999999999993</v>
      </c>
      <c r="H7" s="20">
        <v>8588.5</v>
      </c>
      <c r="I7" s="21">
        <f>SUM(I8:I15)</f>
        <v>9596</v>
      </c>
      <c r="J7" s="21">
        <v>8804.6</v>
      </c>
      <c r="K7" s="21">
        <v>8421.6999999999989</v>
      </c>
      <c r="L7" s="21">
        <v>9141.3799999999992</v>
      </c>
      <c r="M7" s="21">
        <v>10475.9</v>
      </c>
      <c r="N7" s="21">
        <v>10918.1</v>
      </c>
      <c r="O7" s="21">
        <v>9802.0999999999985</v>
      </c>
      <c r="P7" s="21">
        <v>11129.400000000001</v>
      </c>
      <c r="Q7" s="21">
        <v>16453.609999999997</v>
      </c>
      <c r="R7" s="21">
        <f t="shared" ref="R7" si="0">SUM(R8:R15)</f>
        <v>17626.899999999998</v>
      </c>
      <c r="S7" s="21">
        <f>SUM(S8:S15)</f>
        <v>18694.8</v>
      </c>
      <c r="T7" s="21">
        <f t="shared" ref="T7:U7" si="1">SUM(T8:T15)</f>
        <v>11482.760000000002</v>
      </c>
      <c r="U7" s="21">
        <f t="shared" si="1"/>
        <v>13117.1</v>
      </c>
    </row>
    <row r="8" spans="1:21" ht="12" customHeight="1" x14ac:dyDescent="0.35">
      <c r="B8" s="2" t="s">
        <v>4</v>
      </c>
      <c r="C8" s="22">
        <v>1108.8</v>
      </c>
      <c r="D8" s="22">
        <v>1241.8</v>
      </c>
      <c r="E8" s="22">
        <v>1494</v>
      </c>
      <c r="F8" s="22">
        <v>2158.8000000000002</v>
      </c>
      <c r="G8" s="22">
        <v>2648.7</v>
      </c>
      <c r="H8" s="22">
        <v>2808.4</v>
      </c>
      <c r="I8" s="23">
        <v>3195.1</v>
      </c>
      <c r="J8" s="23">
        <v>3037.1</v>
      </c>
      <c r="K8" s="23">
        <v>2844.3</v>
      </c>
      <c r="L8" s="23">
        <v>3093.8</v>
      </c>
      <c r="M8" s="23">
        <v>3101.9</v>
      </c>
      <c r="N8" s="23">
        <v>3211.6</v>
      </c>
      <c r="O8" s="23">
        <v>3517.3</v>
      </c>
      <c r="P8" s="23">
        <v>3467.9</v>
      </c>
      <c r="Q8" s="23">
        <v>3652.1</v>
      </c>
      <c r="R8" s="23">
        <v>4149.8</v>
      </c>
      <c r="S8" s="23">
        <v>4341.1000000000004</v>
      </c>
      <c r="T8" s="23">
        <v>2210.7599999999998</v>
      </c>
      <c r="U8" s="23">
        <v>3243</v>
      </c>
    </row>
    <row r="9" spans="1:21" x14ac:dyDescent="0.35">
      <c r="B9" s="2" t="s">
        <v>5</v>
      </c>
      <c r="C9" s="22">
        <v>2849.9</v>
      </c>
      <c r="D9" s="22">
        <v>1121.4000000000001</v>
      </c>
      <c r="E9" s="22">
        <v>2668.4</v>
      </c>
      <c r="F9" s="22">
        <v>3446.4</v>
      </c>
      <c r="G9" s="22">
        <v>2725.6</v>
      </c>
      <c r="H9" s="22">
        <v>2727.2</v>
      </c>
      <c r="I9" s="23">
        <v>3316.8</v>
      </c>
      <c r="J9" s="23">
        <v>2621.6</v>
      </c>
      <c r="K9" s="23">
        <v>2230.1</v>
      </c>
      <c r="L9" s="23">
        <v>1794.1</v>
      </c>
      <c r="M9" s="23">
        <v>1933</v>
      </c>
      <c r="N9" s="23">
        <v>1696.9</v>
      </c>
      <c r="O9" s="23">
        <v>1554.2</v>
      </c>
      <c r="P9" s="23">
        <v>1690.3</v>
      </c>
      <c r="Q9" s="23">
        <v>2756.9</v>
      </c>
      <c r="R9" s="23">
        <v>3031.6</v>
      </c>
      <c r="S9" s="23">
        <v>3761.2</v>
      </c>
      <c r="T9" s="23">
        <v>1172.28</v>
      </c>
      <c r="U9" s="23">
        <v>2287.3000000000002</v>
      </c>
    </row>
    <row r="10" spans="1:21" x14ac:dyDescent="0.35">
      <c r="B10" s="2" t="s">
        <v>6</v>
      </c>
      <c r="C10" s="22">
        <v>393.9</v>
      </c>
      <c r="D10" s="22">
        <v>1156.5</v>
      </c>
      <c r="E10" s="22">
        <v>505.7</v>
      </c>
      <c r="F10" s="22">
        <v>538.79999999999995</v>
      </c>
      <c r="G10" s="22">
        <v>500.8</v>
      </c>
      <c r="H10" s="22">
        <v>545.70000000000005</v>
      </c>
      <c r="I10" s="23">
        <v>595.6</v>
      </c>
      <c r="J10" s="23">
        <v>557.79999999999995</v>
      </c>
      <c r="K10" s="23">
        <v>484.4</v>
      </c>
      <c r="L10" s="23">
        <v>736.1</v>
      </c>
      <c r="M10" s="23">
        <v>1444.0999999999997</v>
      </c>
      <c r="N10" s="23">
        <v>1485.9</v>
      </c>
      <c r="O10" s="23">
        <v>813.19999999999993</v>
      </c>
      <c r="P10" s="23">
        <v>1447.5000000000002</v>
      </c>
      <c r="Q10" s="23">
        <v>5216.8</v>
      </c>
      <c r="R10" s="23">
        <v>4934.3999999999996</v>
      </c>
      <c r="S10" s="23">
        <f>7391.5-3761.2+723.1+1.2+46.3+418.2</f>
        <v>4819.1000000000004</v>
      </c>
      <c r="T10" s="23">
        <v>3628.3</v>
      </c>
      <c r="U10" s="23">
        <v>3317.9999999999995</v>
      </c>
    </row>
    <row r="11" spans="1:21" x14ac:dyDescent="0.35">
      <c r="B11" s="2" t="s">
        <v>7</v>
      </c>
      <c r="C11" s="22">
        <v>158</v>
      </c>
      <c r="D11" s="22">
        <v>143.69999999999999</v>
      </c>
      <c r="E11" s="22">
        <v>188.6</v>
      </c>
      <c r="F11" s="22">
        <v>281.39999999999998</v>
      </c>
      <c r="G11" s="22">
        <v>223</v>
      </c>
      <c r="H11" s="22">
        <v>257.2</v>
      </c>
      <c r="I11" s="23">
        <v>273.2</v>
      </c>
      <c r="J11" s="23">
        <v>249.1</v>
      </c>
      <c r="K11" s="23">
        <v>242.9</v>
      </c>
      <c r="L11" s="23">
        <v>246.4</v>
      </c>
      <c r="M11" s="23">
        <v>418.3</v>
      </c>
      <c r="N11" s="23">
        <v>511.2</v>
      </c>
      <c r="O11" s="23">
        <v>359.5</v>
      </c>
      <c r="P11" s="23">
        <v>379.7</v>
      </c>
      <c r="Q11" s="23">
        <v>469.9</v>
      </c>
      <c r="R11" s="23">
        <v>386.2</v>
      </c>
      <c r="S11" s="23">
        <v>455</v>
      </c>
      <c r="T11" s="23">
        <v>248.51999999999998</v>
      </c>
      <c r="U11" s="23">
        <v>329.1</v>
      </c>
    </row>
    <row r="12" spans="1:21" x14ac:dyDescent="0.35">
      <c r="B12" s="2" t="s">
        <v>8</v>
      </c>
      <c r="C12" s="22">
        <v>491.5</v>
      </c>
      <c r="D12" s="22">
        <v>493.9</v>
      </c>
      <c r="E12" s="22">
        <v>610.5</v>
      </c>
      <c r="F12" s="22">
        <v>737</v>
      </c>
      <c r="G12" s="22">
        <v>855.3</v>
      </c>
      <c r="H12" s="22">
        <v>814.4</v>
      </c>
      <c r="I12" s="23">
        <v>889</v>
      </c>
      <c r="J12" s="23">
        <v>801.9</v>
      </c>
      <c r="K12" s="23">
        <v>875.90000000000009</v>
      </c>
      <c r="L12" s="23">
        <v>1104.8800000000001</v>
      </c>
      <c r="M12" s="23">
        <v>1074.8</v>
      </c>
      <c r="N12" s="23">
        <v>1360.7</v>
      </c>
      <c r="O12" s="23">
        <v>1074.5999999999999</v>
      </c>
      <c r="P12" s="23">
        <v>1281.2</v>
      </c>
      <c r="Q12" s="23">
        <v>1404.4</v>
      </c>
      <c r="R12" s="23">
        <v>1224.0999999999999</v>
      </c>
      <c r="S12" s="23">
        <v>1626.4</v>
      </c>
      <c r="T12" s="23">
        <v>680.04000000000008</v>
      </c>
      <c r="U12" s="23">
        <v>1247.5999999999999</v>
      </c>
    </row>
    <row r="13" spans="1:21" x14ac:dyDescent="0.35">
      <c r="B13" s="2" t="s">
        <v>9</v>
      </c>
      <c r="C13" s="22">
        <v>126.9</v>
      </c>
      <c r="D13" s="22">
        <v>108.7</v>
      </c>
      <c r="E13" s="22">
        <v>173.6</v>
      </c>
      <c r="F13" s="22">
        <v>210.6</v>
      </c>
      <c r="G13" s="22">
        <v>179.9</v>
      </c>
      <c r="H13" s="22">
        <v>211.7</v>
      </c>
      <c r="I13" s="23">
        <v>274.5</v>
      </c>
      <c r="J13" s="23">
        <v>316.2</v>
      </c>
      <c r="K13" s="23">
        <v>294</v>
      </c>
      <c r="L13" s="23">
        <v>297.3</v>
      </c>
      <c r="M13" s="23">
        <v>392.4</v>
      </c>
      <c r="N13" s="23">
        <v>398.1</v>
      </c>
      <c r="O13" s="23">
        <v>400.9</v>
      </c>
      <c r="P13" s="23">
        <v>399.1</v>
      </c>
      <c r="Q13" s="23">
        <v>436.2</v>
      </c>
      <c r="R13" s="23">
        <v>281.39999999999998</v>
      </c>
      <c r="S13" s="23">
        <v>433.8</v>
      </c>
      <c r="T13" s="23">
        <v>203.88</v>
      </c>
      <c r="U13" s="23">
        <v>225.6</v>
      </c>
    </row>
    <row r="14" spans="1:21" x14ac:dyDescent="0.35">
      <c r="B14" s="2" t="s">
        <v>10</v>
      </c>
      <c r="C14" s="22">
        <v>610.9</v>
      </c>
      <c r="D14" s="22">
        <v>703</v>
      </c>
      <c r="E14" s="22">
        <v>778.1</v>
      </c>
      <c r="F14" s="22">
        <v>525.5</v>
      </c>
      <c r="G14" s="22">
        <v>1010</v>
      </c>
      <c r="H14" s="22">
        <v>1217.2</v>
      </c>
      <c r="I14" s="23">
        <v>1042</v>
      </c>
      <c r="J14" s="23">
        <v>1214</v>
      </c>
      <c r="K14" s="23">
        <v>1442.6</v>
      </c>
      <c r="L14" s="23">
        <v>1868.8</v>
      </c>
      <c r="M14" s="23">
        <v>2067.1</v>
      </c>
      <c r="N14" s="23">
        <v>2252.5</v>
      </c>
      <c r="O14" s="23">
        <v>2079.1999999999998</v>
      </c>
      <c r="P14" s="23">
        <v>2457.1999999999998</v>
      </c>
      <c r="Q14" s="23">
        <v>2505.0100000000002</v>
      </c>
      <c r="R14" s="23">
        <v>3598.6</v>
      </c>
      <c r="S14" s="23">
        <v>3236.4</v>
      </c>
      <c r="T14" s="23">
        <v>3329.3</v>
      </c>
      <c r="U14" s="23">
        <v>2461.4</v>
      </c>
    </row>
    <row r="15" spans="1:21" x14ac:dyDescent="0.35">
      <c r="B15" s="2" t="s">
        <v>11</v>
      </c>
      <c r="C15" s="22">
        <v>16.2</v>
      </c>
      <c r="D15" s="22">
        <v>5.5</v>
      </c>
      <c r="E15" s="22">
        <v>15.8</v>
      </c>
      <c r="F15" s="22">
        <v>5.7</v>
      </c>
      <c r="G15" s="22">
        <v>5</v>
      </c>
      <c r="H15" s="22">
        <v>6.7</v>
      </c>
      <c r="I15" s="23">
        <v>9.8000000000000007</v>
      </c>
      <c r="J15" s="23">
        <v>6.9</v>
      </c>
      <c r="K15" s="23">
        <v>7.5</v>
      </c>
      <c r="L15" s="24">
        <v>0</v>
      </c>
      <c r="M15" s="23">
        <v>44.3</v>
      </c>
      <c r="N15" s="23">
        <v>1.2</v>
      </c>
      <c r="O15" s="23">
        <v>3.2</v>
      </c>
      <c r="P15" s="23">
        <v>6.5</v>
      </c>
      <c r="Q15" s="23">
        <v>12.3</v>
      </c>
      <c r="R15" s="23">
        <v>20.799999999999997</v>
      </c>
      <c r="S15" s="23">
        <v>21.8</v>
      </c>
      <c r="T15" s="23">
        <v>9.6800000000000015</v>
      </c>
      <c r="U15" s="23">
        <v>5.0999999999999996</v>
      </c>
    </row>
    <row r="16" spans="1:21" x14ac:dyDescent="0.35">
      <c r="B16" s="6" t="s">
        <v>12</v>
      </c>
      <c r="C16" s="20">
        <v>282.60000000000002</v>
      </c>
      <c r="D16" s="20">
        <v>765.8</v>
      </c>
      <c r="E16" s="20">
        <v>435.1</v>
      </c>
      <c r="F16" s="20">
        <v>350.3</v>
      </c>
      <c r="G16" s="20">
        <v>423.1</v>
      </c>
      <c r="H16" s="20">
        <v>273.89999999999998</v>
      </c>
      <c r="I16" s="21">
        <f>SUM(I17:I19)</f>
        <v>900.9</v>
      </c>
      <c r="J16" s="21">
        <v>1339.3999999999999</v>
      </c>
      <c r="K16" s="21">
        <v>633.79999999999995</v>
      </c>
      <c r="L16" s="21">
        <v>943.75</v>
      </c>
      <c r="M16" s="21">
        <v>1774.1999999999998</v>
      </c>
      <c r="N16" s="21">
        <v>986.8</v>
      </c>
      <c r="O16" s="21">
        <v>866.2</v>
      </c>
      <c r="P16" s="21">
        <v>643</v>
      </c>
      <c r="Q16" s="21">
        <v>612.5</v>
      </c>
      <c r="R16" s="21">
        <f t="shared" ref="R16:U16" si="2">R17+R18+R19</f>
        <v>1024.4000000000001</v>
      </c>
      <c r="S16" s="21">
        <f t="shared" si="2"/>
        <v>2494</v>
      </c>
      <c r="T16" s="21">
        <f t="shared" si="2"/>
        <v>636.20000000000005</v>
      </c>
      <c r="U16" s="21">
        <f t="shared" si="2"/>
        <v>739.5</v>
      </c>
    </row>
    <row r="17" spans="1:22" x14ac:dyDescent="0.35">
      <c r="B17" s="2" t="s">
        <v>13</v>
      </c>
      <c r="C17" s="22">
        <v>188</v>
      </c>
      <c r="D17" s="22">
        <v>138</v>
      </c>
      <c r="E17" s="22">
        <v>339.2</v>
      </c>
      <c r="F17" s="22">
        <v>239.7</v>
      </c>
      <c r="G17" s="22">
        <v>172.2</v>
      </c>
      <c r="H17" s="22">
        <v>55</v>
      </c>
      <c r="I17" s="23">
        <v>665.8</v>
      </c>
      <c r="J17" s="23">
        <v>1256.5</v>
      </c>
      <c r="K17" s="23">
        <v>551.29999999999995</v>
      </c>
      <c r="L17" s="23">
        <v>841.6</v>
      </c>
      <c r="M17" s="23">
        <v>1033.5</v>
      </c>
      <c r="N17" s="23">
        <v>501.2</v>
      </c>
      <c r="O17" s="23">
        <v>718.5</v>
      </c>
      <c r="P17" s="23">
        <v>530.5</v>
      </c>
      <c r="Q17" s="23">
        <v>480</v>
      </c>
      <c r="R17" s="23">
        <v>479.7</v>
      </c>
      <c r="S17" s="23">
        <v>1150</v>
      </c>
      <c r="T17" s="23">
        <v>250</v>
      </c>
      <c r="U17" s="23">
        <v>333.7</v>
      </c>
    </row>
    <row r="18" spans="1:22" x14ac:dyDescent="0.35">
      <c r="B18" s="2" t="s">
        <v>14</v>
      </c>
      <c r="C18" s="22">
        <v>1.2</v>
      </c>
      <c r="D18" s="22">
        <v>6.9</v>
      </c>
      <c r="E18" s="22">
        <v>1.3</v>
      </c>
      <c r="F18" s="22">
        <v>12.8</v>
      </c>
      <c r="G18" s="26">
        <v>0.1</v>
      </c>
      <c r="H18" s="27">
        <v>0</v>
      </c>
      <c r="I18" s="24">
        <v>0</v>
      </c>
      <c r="J18" s="24">
        <v>0.1</v>
      </c>
      <c r="K18" s="24">
        <v>0</v>
      </c>
      <c r="L18" s="24">
        <v>0</v>
      </c>
      <c r="M18" s="24">
        <v>0</v>
      </c>
      <c r="N18" s="24">
        <v>0</v>
      </c>
      <c r="O18" s="23">
        <v>22.7</v>
      </c>
      <c r="P18" s="23">
        <v>21.3</v>
      </c>
      <c r="Q18" s="23">
        <v>42.699999999999996</v>
      </c>
      <c r="R18" s="23">
        <v>61.7</v>
      </c>
      <c r="S18" s="23">
        <v>96</v>
      </c>
      <c r="T18" s="23">
        <v>44.4</v>
      </c>
      <c r="U18" s="23">
        <v>93.3</v>
      </c>
    </row>
    <row r="19" spans="1:22" x14ac:dyDescent="0.35">
      <c r="B19" s="2" t="s">
        <v>15</v>
      </c>
      <c r="C19" s="22">
        <v>93.4</v>
      </c>
      <c r="D19" s="22">
        <v>620.9</v>
      </c>
      <c r="E19" s="22">
        <v>94.6</v>
      </c>
      <c r="F19" s="22">
        <v>97.8</v>
      </c>
      <c r="G19" s="22">
        <v>106.4</v>
      </c>
      <c r="H19" s="22">
        <v>218.9</v>
      </c>
      <c r="I19" s="23">
        <v>235.1</v>
      </c>
      <c r="J19" s="23">
        <v>82.8</v>
      </c>
      <c r="K19" s="23">
        <v>82.5</v>
      </c>
      <c r="L19" s="23">
        <v>102.14999999999999</v>
      </c>
      <c r="M19" s="23">
        <v>740.69999999999993</v>
      </c>
      <c r="N19" s="23">
        <v>485.6</v>
      </c>
      <c r="O19" s="23">
        <v>125</v>
      </c>
      <c r="P19" s="23">
        <v>91.199999999999989</v>
      </c>
      <c r="Q19" s="23">
        <v>89.8</v>
      </c>
      <c r="R19" s="23">
        <v>483</v>
      </c>
      <c r="S19" s="23">
        <v>1248</v>
      </c>
      <c r="T19" s="23">
        <v>341.8</v>
      </c>
      <c r="U19" s="23">
        <v>312.5</v>
      </c>
    </row>
    <row r="20" spans="1:22" s="1" customFormat="1" ht="13.5" customHeight="1" x14ac:dyDescent="0.35">
      <c r="A20" s="8"/>
      <c r="B20" s="28" t="s">
        <v>16</v>
      </c>
      <c r="C20" s="29">
        <v>32.6</v>
      </c>
      <c r="D20" s="29">
        <v>33.5</v>
      </c>
      <c r="E20" s="29">
        <v>18</v>
      </c>
      <c r="F20" s="29">
        <v>25.4</v>
      </c>
      <c r="G20" s="29">
        <v>63.8</v>
      </c>
      <c r="H20" s="29">
        <v>92.8</v>
      </c>
      <c r="I20" s="30">
        <v>133.19999999999999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 t="s">
        <v>17</v>
      </c>
      <c r="R20" s="63"/>
      <c r="S20" s="63"/>
      <c r="T20" s="63"/>
      <c r="U20" s="64"/>
      <c r="V20" s="8"/>
    </row>
    <row r="21" spans="1:22" s="8" customFormat="1" ht="13.5" customHeight="1" x14ac:dyDescent="0.35">
      <c r="A21" s="31"/>
      <c r="B21" s="32" t="s">
        <v>18</v>
      </c>
      <c r="C21" s="33">
        <v>1002</v>
      </c>
      <c r="D21" s="33">
        <v>877.5</v>
      </c>
      <c r="E21" s="33">
        <v>1391.1</v>
      </c>
      <c r="F21" s="33">
        <v>1025</v>
      </c>
      <c r="G21" s="33">
        <v>930.7</v>
      </c>
      <c r="H21" s="33">
        <v>877.5</v>
      </c>
      <c r="I21" s="34">
        <v>867.5</v>
      </c>
      <c r="J21" s="34">
        <v>819.5</v>
      </c>
      <c r="K21" s="34">
        <v>1430</v>
      </c>
      <c r="L21" s="34">
        <v>1439.9</v>
      </c>
      <c r="M21" s="34">
        <v>1835.7</v>
      </c>
      <c r="N21" s="34">
        <v>1775.6</v>
      </c>
      <c r="O21" s="34">
        <v>1425</v>
      </c>
      <c r="P21" s="34">
        <v>2088</v>
      </c>
      <c r="Q21" s="21">
        <v>1472.1</v>
      </c>
      <c r="R21" s="21">
        <v>1158.5999999999999</v>
      </c>
      <c r="S21" s="21">
        <v>2205</v>
      </c>
      <c r="T21" s="21">
        <v>738.9</v>
      </c>
      <c r="U21" s="21">
        <v>578.20000000000005</v>
      </c>
    </row>
    <row r="22" spans="1:22" s="1" customFormat="1" ht="13.5" customHeight="1" x14ac:dyDescent="0.35">
      <c r="A22" s="15"/>
      <c r="B22" s="32" t="s">
        <v>19</v>
      </c>
      <c r="C22" s="33">
        <v>7073.2999999999993</v>
      </c>
      <c r="D22" s="33">
        <v>6651.3</v>
      </c>
      <c r="E22" s="33">
        <v>8278.9000000000015</v>
      </c>
      <c r="F22" s="33">
        <v>9304.9</v>
      </c>
      <c r="G22" s="33">
        <v>9566</v>
      </c>
      <c r="H22" s="33">
        <v>9832.7000000000007</v>
      </c>
      <c r="I22" s="34">
        <f>I7+I16+I20+I21</f>
        <v>11497.6</v>
      </c>
      <c r="J22" s="33">
        <v>10963.5</v>
      </c>
      <c r="K22" s="33">
        <v>10485.499999999998</v>
      </c>
      <c r="L22" s="34">
        <v>11525.029999999999</v>
      </c>
      <c r="M22" s="34">
        <v>14085.8</v>
      </c>
      <c r="N22" s="34">
        <v>13680.5</v>
      </c>
      <c r="O22" s="35">
        <v>12093.3</v>
      </c>
      <c r="P22" s="35">
        <v>13860.400000000001</v>
      </c>
      <c r="Q22" s="35">
        <v>18538.209999999995</v>
      </c>
      <c r="R22" s="35">
        <f t="shared" ref="R22:U22" si="3">R7+R16+R21</f>
        <v>19809.899999999998</v>
      </c>
      <c r="S22" s="35">
        <f t="shared" si="3"/>
        <v>23393.8</v>
      </c>
      <c r="T22" s="35">
        <f t="shared" si="3"/>
        <v>12857.860000000002</v>
      </c>
      <c r="U22" s="35">
        <f t="shared" si="3"/>
        <v>14434.800000000001</v>
      </c>
      <c r="V22" s="8"/>
    </row>
    <row r="23" spans="1:22" ht="11.25" customHeight="1" x14ac:dyDescent="0.35">
      <c r="B23" s="6" t="s">
        <v>20</v>
      </c>
      <c r="C23" s="20">
        <v>3766.7</v>
      </c>
      <c r="D23" s="20">
        <v>4166.3999999999996</v>
      </c>
      <c r="E23" s="20">
        <v>4160.5</v>
      </c>
      <c r="F23" s="20">
        <v>5339.5999999999995</v>
      </c>
      <c r="G23" s="20">
        <v>6595.1</v>
      </c>
      <c r="H23" s="20">
        <v>7118.3</v>
      </c>
      <c r="I23" s="21">
        <v>8651.8000000000011</v>
      </c>
      <c r="J23" s="20">
        <v>8403</v>
      </c>
      <c r="K23" s="20">
        <v>9099</v>
      </c>
      <c r="L23" s="21">
        <v>10152.27</v>
      </c>
      <c r="M23" s="21">
        <v>11466</v>
      </c>
      <c r="N23" s="21">
        <v>13540.1</v>
      </c>
      <c r="O23" s="30">
        <v>12496.240000000002</v>
      </c>
      <c r="P23" s="30">
        <v>12829.300000000001</v>
      </c>
      <c r="Q23" s="30">
        <v>14518.119999999999</v>
      </c>
      <c r="R23" s="30">
        <f>R24+R25+R26+R29+R30</f>
        <v>15085.44</v>
      </c>
      <c r="S23" s="30">
        <f t="shared" ref="S23:U23" si="4">S24+S25+S26+S29+S30</f>
        <v>16677.670000000002</v>
      </c>
      <c r="T23" s="30">
        <f t="shared" si="4"/>
        <v>10709.504000000001</v>
      </c>
      <c r="U23" s="30">
        <f t="shared" si="4"/>
        <v>10706.7</v>
      </c>
    </row>
    <row r="24" spans="1:22" x14ac:dyDescent="0.35">
      <c r="B24" s="2" t="s">
        <v>21</v>
      </c>
      <c r="C24" s="22">
        <v>2276.1</v>
      </c>
      <c r="D24" s="22">
        <v>2403.4</v>
      </c>
      <c r="E24" s="22">
        <v>2474.3000000000002</v>
      </c>
      <c r="F24" s="22">
        <v>3338.9</v>
      </c>
      <c r="G24" s="22">
        <v>3928.5</v>
      </c>
      <c r="H24" s="22">
        <v>4290.7</v>
      </c>
      <c r="I24" s="23">
        <v>4560.8999999999996</v>
      </c>
      <c r="J24" s="22">
        <v>4417.3</v>
      </c>
      <c r="K24" s="22">
        <v>4365.5</v>
      </c>
      <c r="L24" s="23">
        <v>5607.8</v>
      </c>
      <c r="M24" s="23">
        <v>6248.3</v>
      </c>
      <c r="N24" s="23">
        <v>7384.2999999999993</v>
      </c>
      <c r="O24" s="23">
        <v>7235.34</v>
      </c>
      <c r="P24" s="23">
        <v>6348.12</v>
      </c>
      <c r="Q24" s="23">
        <v>7167.36</v>
      </c>
      <c r="R24" s="23">
        <v>7394.52</v>
      </c>
      <c r="S24" s="23">
        <v>8225.2999999999993</v>
      </c>
      <c r="T24" s="23">
        <v>5731.5</v>
      </c>
      <c r="U24" s="23">
        <v>5240.16</v>
      </c>
    </row>
    <row r="25" spans="1:22" x14ac:dyDescent="0.35">
      <c r="B25" s="2" t="s">
        <v>22</v>
      </c>
      <c r="C25" s="22">
        <v>802.8</v>
      </c>
      <c r="D25" s="22">
        <v>1046.6000000000001</v>
      </c>
      <c r="E25" s="22">
        <v>1046.2</v>
      </c>
      <c r="F25" s="22">
        <v>1290.5999999999999</v>
      </c>
      <c r="G25" s="22">
        <v>1843.4</v>
      </c>
      <c r="H25" s="22">
        <v>1941.7</v>
      </c>
      <c r="I25" s="23">
        <v>1941.1</v>
      </c>
      <c r="J25" s="22">
        <v>2243.5</v>
      </c>
      <c r="K25" s="22">
        <v>2844.5</v>
      </c>
      <c r="L25" s="23">
        <v>2588.1999999999998</v>
      </c>
      <c r="M25" s="23">
        <v>2883.8</v>
      </c>
      <c r="N25" s="23">
        <v>3467.1</v>
      </c>
      <c r="O25" s="23">
        <v>2790.7</v>
      </c>
      <c r="P25" s="23">
        <v>3174.06</v>
      </c>
      <c r="Q25" s="23">
        <v>3583.7</v>
      </c>
      <c r="R25" s="23">
        <v>3697.2</v>
      </c>
      <c r="S25" s="23">
        <v>4112.67</v>
      </c>
      <c r="T25" s="23">
        <v>2787</v>
      </c>
      <c r="U25" s="23">
        <v>2620.08</v>
      </c>
    </row>
    <row r="26" spans="1:22" x14ac:dyDescent="0.35">
      <c r="B26" s="2" t="s">
        <v>23</v>
      </c>
      <c r="C26" s="22">
        <v>381.1</v>
      </c>
      <c r="D26" s="22">
        <v>449.2</v>
      </c>
      <c r="E26" s="22">
        <v>353.1</v>
      </c>
      <c r="F26" s="22">
        <v>416.3</v>
      </c>
      <c r="G26" s="22">
        <v>433.40000000000003</v>
      </c>
      <c r="H26" s="22">
        <v>484.8</v>
      </c>
      <c r="I26" s="23">
        <v>953.1</v>
      </c>
      <c r="J26" s="22">
        <v>1074.7</v>
      </c>
      <c r="K26" s="22">
        <v>1264.4000000000001</v>
      </c>
      <c r="L26" s="23">
        <v>1524.9</v>
      </c>
      <c r="M26" s="23">
        <v>1853.3</v>
      </c>
      <c r="N26" s="23">
        <v>2129.1</v>
      </c>
      <c r="O26" s="23">
        <v>2160</v>
      </c>
      <c r="P26" s="23">
        <v>2249.1</v>
      </c>
      <c r="Q26" s="23">
        <v>2572.5</v>
      </c>
      <c r="R26" s="23">
        <f t="shared" ref="R26:U26" si="5">R27+R28</f>
        <v>2761.3</v>
      </c>
      <c r="S26" s="23">
        <f t="shared" si="5"/>
        <v>2968.8</v>
      </c>
      <c r="T26" s="23">
        <f t="shared" si="5"/>
        <v>1854.5</v>
      </c>
      <c r="U26" s="23">
        <f t="shared" si="5"/>
        <v>1973.1</v>
      </c>
    </row>
    <row r="27" spans="1:22" x14ac:dyDescent="0.35">
      <c r="B27" s="2" t="s">
        <v>24</v>
      </c>
      <c r="C27" s="22">
        <v>292.10000000000002</v>
      </c>
      <c r="D27" s="22">
        <v>59.2</v>
      </c>
      <c r="E27" s="22">
        <v>47.8</v>
      </c>
      <c r="F27" s="22">
        <v>63.8</v>
      </c>
      <c r="G27" s="22">
        <v>41.3</v>
      </c>
      <c r="H27" s="22">
        <v>42.2</v>
      </c>
      <c r="I27" s="23">
        <v>112.7</v>
      </c>
      <c r="J27" s="22">
        <v>70.3</v>
      </c>
      <c r="K27" s="22">
        <v>77</v>
      </c>
      <c r="L27" s="23">
        <v>168.9</v>
      </c>
      <c r="M27" s="23">
        <v>210.5</v>
      </c>
      <c r="N27" s="23">
        <v>449</v>
      </c>
      <c r="O27" s="23">
        <v>468.1</v>
      </c>
      <c r="P27" s="23">
        <v>328.2</v>
      </c>
      <c r="Q27" s="23">
        <v>427.6</v>
      </c>
      <c r="R27" s="23">
        <v>792.7</v>
      </c>
      <c r="S27" s="23">
        <v>998.4</v>
      </c>
      <c r="T27" s="23">
        <v>470.88</v>
      </c>
      <c r="U27" s="23">
        <v>645.9</v>
      </c>
    </row>
    <row r="28" spans="1:22" x14ac:dyDescent="0.35">
      <c r="B28" s="2" t="s">
        <v>25</v>
      </c>
      <c r="C28" s="22">
        <v>89</v>
      </c>
      <c r="D28" s="22">
        <v>390</v>
      </c>
      <c r="E28" s="22">
        <v>305.3</v>
      </c>
      <c r="F28" s="22">
        <v>352.5</v>
      </c>
      <c r="G28" s="22">
        <v>392.1</v>
      </c>
      <c r="H28" s="22">
        <v>442.7</v>
      </c>
      <c r="I28" s="23">
        <v>840.4</v>
      </c>
      <c r="J28" s="22">
        <v>1004.4</v>
      </c>
      <c r="K28" s="22">
        <v>1187.4000000000001</v>
      </c>
      <c r="L28" s="23">
        <v>1356</v>
      </c>
      <c r="M28" s="23">
        <v>1642.8</v>
      </c>
      <c r="N28" s="23">
        <v>1680.1</v>
      </c>
      <c r="O28" s="23">
        <v>1691.9</v>
      </c>
      <c r="P28" s="23">
        <v>1920.9</v>
      </c>
      <c r="Q28" s="23">
        <v>2144.9</v>
      </c>
      <c r="R28" s="23">
        <v>1968.6</v>
      </c>
      <c r="S28" s="23">
        <v>1970.4</v>
      </c>
      <c r="T28" s="23">
        <v>1383.62</v>
      </c>
      <c r="U28" s="23">
        <v>1327.2</v>
      </c>
    </row>
    <row r="29" spans="1:22" x14ac:dyDescent="0.35">
      <c r="B29" s="2" t="s">
        <v>26</v>
      </c>
      <c r="C29" s="22">
        <v>308.89999999999998</v>
      </c>
      <c r="D29" s="22">
        <v>270.5</v>
      </c>
      <c r="E29" s="22">
        <v>288.10000000000002</v>
      </c>
      <c r="F29" s="22">
        <v>300.89999999999998</v>
      </c>
      <c r="G29" s="22">
        <v>392.5</v>
      </c>
      <c r="H29" s="22">
        <v>401</v>
      </c>
      <c r="I29" s="23">
        <v>1196.7</v>
      </c>
      <c r="J29" s="22">
        <v>667.5</v>
      </c>
      <c r="K29" s="22">
        <v>624.6</v>
      </c>
      <c r="L29" s="23">
        <v>431.37</v>
      </c>
      <c r="M29" s="23">
        <v>480.6</v>
      </c>
      <c r="N29" s="23">
        <v>559.6</v>
      </c>
      <c r="O29" s="23">
        <v>310.2</v>
      </c>
      <c r="P29" s="23">
        <v>1058.0200000000002</v>
      </c>
      <c r="Q29" s="23">
        <v>1194.56</v>
      </c>
      <c r="R29" s="23">
        <v>1232.42</v>
      </c>
      <c r="S29" s="23">
        <v>1370.9</v>
      </c>
      <c r="T29" s="23">
        <v>336.50400000000002</v>
      </c>
      <c r="U29" s="23">
        <v>873.36</v>
      </c>
    </row>
    <row r="30" spans="1:22" x14ac:dyDescent="0.35">
      <c r="B30" s="2" t="s">
        <v>27</v>
      </c>
      <c r="C30" s="22">
        <v>-2.2000000000000002</v>
      </c>
      <c r="D30" s="22">
        <v>-3.3</v>
      </c>
      <c r="E30" s="22">
        <v>-1.2</v>
      </c>
      <c r="F30" s="22">
        <v>-7.1</v>
      </c>
      <c r="G30" s="26">
        <v>-2.8</v>
      </c>
      <c r="H30" s="27">
        <v>0</v>
      </c>
      <c r="I30" s="24">
        <v>0</v>
      </c>
      <c r="J30" s="27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</row>
    <row r="31" spans="1:22" x14ac:dyDescent="0.35">
      <c r="B31" s="6" t="s">
        <v>28</v>
      </c>
      <c r="C31" s="20">
        <v>1630.1</v>
      </c>
      <c r="D31" s="20">
        <v>2348.6999999999998</v>
      </c>
      <c r="E31" s="20">
        <v>3278.9000000000005</v>
      </c>
      <c r="F31" s="20">
        <v>3249.2</v>
      </c>
      <c r="G31" s="20">
        <v>4348.8999999999996</v>
      </c>
      <c r="H31" s="20">
        <v>5386.8</v>
      </c>
      <c r="I31" s="21">
        <v>5837.9999999999982</v>
      </c>
      <c r="J31" s="20">
        <v>5093.1000000000004</v>
      </c>
      <c r="K31" s="20">
        <v>4473.3999999999996</v>
      </c>
      <c r="L31" s="20">
        <v>3167.3999999999996</v>
      </c>
      <c r="M31" s="20">
        <v>4668.2</v>
      </c>
      <c r="N31" s="20">
        <v>4312.38</v>
      </c>
      <c r="O31" s="21">
        <v>6901.46</v>
      </c>
      <c r="P31" s="21">
        <v>7301.4</v>
      </c>
      <c r="Q31" s="21">
        <v>9871.9</v>
      </c>
      <c r="R31" s="21">
        <f>R32+R33</f>
        <v>9529.0299999999988</v>
      </c>
      <c r="S31" s="21">
        <f t="shared" ref="S31:U31" si="6">S32+S33</f>
        <v>10699.8</v>
      </c>
      <c r="T31" s="21">
        <f t="shared" si="6"/>
        <v>4530.26</v>
      </c>
      <c r="U31" s="21">
        <f t="shared" si="6"/>
        <v>5020.8</v>
      </c>
    </row>
    <row r="32" spans="1:22" x14ac:dyDescent="0.35">
      <c r="B32" s="2" t="s">
        <v>29</v>
      </c>
      <c r="C32" s="22">
        <v>1304.0999999999999</v>
      </c>
      <c r="D32" s="22">
        <v>1878.96</v>
      </c>
      <c r="E32" s="22">
        <v>2623.1200000000003</v>
      </c>
      <c r="F32" s="22">
        <v>2599.4</v>
      </c>
      <c r="G32" s="22">
        <v>3045.9</v>
      </c>
      <c r="H32" s="22">
        <v>3232.1</v>
      </c>
      <c r="I32" s="23">
        <v>4670.3999999999987</v>
      </c>
      <c r="J32" s="22">
        <v>4074.4800000000005</v>
      </c>
      <c r="K32" s="22">
        <v>3578.72</v>
      </c>
      <c r="L32" s="23">
        <v>2217.1999999999998</v>
      </c>
      <c r="M32" s="23">
        <v>3267.6</v>
      </c>
      <c r="N32" s="23">
        <v>3018.68</v>
      </c>
      <c r="O32" s="22">
        <v>4140.96</v>
      </c>
      <c r="P32" s="22">
        <v>5111</v>
      </c>
      <c r="Q32" s="22">
        <v>6910.33</v>
      </c>
      <c r="R32" s="22">
        <v>6669.7</v>
      </c>
      <c r="S32" s="22">
        <v>7489.9</v>
      </c>
      <c r="T32" s="22">
        <v>2944.62</v>
      </c>
      <c r="U32" s="22">
        <v>3514.6</v>
      </c>
    </row>
    <row r="33" spans="1:21" x14ac:dyDescent="0.35">
      <c r="B33" s="2" t="s">
        <v>30</v>
      </c>
      <c r="C33" s="22">
        <v>326</v>
      </c>
      <c r="D33" s="22">
        <v>469.74</v>
      </c>
      <c r="E33" s="22">
        <v>655.78000000000009</v>
      </c>
      <c r="F33" s="22">
        <v>649.79999999999995</v>
      </c>
      <c r="G33" s="22">
        <v>1303</v>
      </c>
      <c r="H33" s="22">
        <v>2154.6999999999998</v>
      </c>
      <c r="I33" s="36">
        <v>1167.5999999999997</v>
      </c>
      <c r="J33" s="22">
        <v>1018.6200000000001</v>
      </c>
      <c r="K33" s="22">
        <v>894.68</v>
      </c>
      <c r="L33" s="36">
        <v>950.2</v>
      </c>
      <c r="M33" s="36">
        <v>1400.6</v>
      </c>
      <c r="N33" s="36">
        <v>1293.7</v>
      </c>
      <c r="O33" s="36">
        <v>2760.5</v>
      </c>
      <c r="P33" s="36">
        <v>2190.4</v>
      </c>
      <c r="Q33" s="22">
        <v>2961.57</v>
      </c>
      <c r="R33" s="22">
        <v>2859.33</v>
      </c>
      <c r="S33" s="22">
        <v>3209.9</v>
      </c>
      <c r="T33" s="22">
        <v>1585.6399999999999</v>
      </c>
      <c r="U33" s="22">
        <v>1506.2</v>
      </c>
    </row>
    <row r="34" spans="1:21" ht="12.75" hidden="1" customHeight="1" x14ac:dyDescent="0.35">
      <c r="B34" s="2" t="s">
        <v>31</v>
      </c>
      <c r="C34" s="26">
        <v>326</v>
      </c>
      <c r="D34" s="26">
        <v>118.7</v>
      </c>
      <c r="E34" s="26">
        <v>118.7</v>
      </c>
      <c r="F34" s="26">
        <v>118.7</v>
      </c>
      <c r="G34" s="26">
        <v>0</v>
      </c>
      <c r="H34" s="26"/>
      <c r="I34" s="24">
        <v>0</v>
      </c>
      <c r="J34" s="22">
        <v>118.7</v>
      </c>
      <c r="K34" s="22"/>
      <c r="L34" s="24"/>
      <c r="M34" s="24"/>
      <c r="N34" s="24"/>
      <c r="O34" s="36"/>
      <c r="P34" s="36"/>
      <c r="Q34" s="36"/>
      <c r="R34" s="63"/>
      <c r="S34" s="65"/>
      <c r="T34" s="63"/>
      <c r="U34" s="66"/>
    </row>
    <row r="35" spans="1:21" ht="12.75" hidden="1" customHeight="1" x14ac:dyDescent="0.35">
      <c r="A35" s="4"/>
      <c r="B35" s="28" t="s">
        <v>32</v>
      </c>
      <c r="C35" s="29">
        <v>1376</v>
      </c>
      <c r="D35" s="27">
        <v>0</v>
      </c>
      <c r="E35" s="20">
        <v>653.29999999999995</v>
      </c>
      <c r="F35" s="20">
        <v>781.8</v>
      </c>
      <c r="G35" s="27">
        <v>0</v>
      </c>
      <c r="H35" s="27">
        <v>0</v>
      </c>
      <c r="I35" s="24">
        <v>0</v>
      </c>
      <c r="J35" s="22">
        <v>0</v>
      </c>
      <c r="K35" s="37"/>
      <c r="L35" s="24"/>
      <c r="M35" s="24"/>
      <c r="N35" s="24">
        <v>0</v>
      </c>
      <c r="O35" s="24"/>
      <c r="P35" s="24"/>
      <c r="Q35" s="24"/>
      <c r="R35" s="63"/>
      <c r="S35" s="65"/>
      <c r="T35" s="63"/>
      <c r="U35" s="66"/>
    </row>
    <row r="36" spans="1:21" s="4" customFormat="1" ht="12.75" hidden="1" customHeight="1" x14ac:dyDescent="0.35">
      <c r="A36" s="15"/>
      <c r="B36" s="32" t="s">
        <v>33</v>
      </c>
      <c r="C36" s="29">
        <v>779</v>
      </c>
      <c r="D36" s="29">
        <v>172.5</v>
      </c>
      <c r="E36" s="27">
        <v>0</v>
      </c>
      <c r="F36" s="27">
        <v>0</v>
      </c>
      <c r="G36" s="27">
        <v>0</v>
      </c>
      <c r="H36" s="38">
        <v>0</v>
      </c>
      <c r="I36" s="24">
        <v>0</v>
      </c>
      <c r="J36" s="38">
        <v>0</v>
      </c>
      <c r="K36" s="38"/>
      <c r="L36" s="24"/>
      <c r="M36" s="24"/>
      <c r="N36" s="24">
        <v>0</v>
      </c>
      <c r="O36" s="24"/>
      <c r="P36" s="24"/>
      <c r="Q36" s="24"/>
      <c r="R36" s="63"/>
      <c r="S36" s="65"/>
      <c r="T36" s="63"/>
      <c r="U36" s="66"/>
    </row>
    <row r="37" spans="1:21" ht="12.75" customHeight="1" x14ac:dyDescent="0.35">
      <c r="A37" s="10"/>
      <c r="B37" s="40" t="s">
        <v>34</v>
      </c>
      <c r="C37" s="41">
        <v>7551.7999999999993</v>
      </c>
      <c r="D37" s="41">
        <v>6687.5999999999995</v>
      </c>
      <c r="E37" s="41">
        <v>8092.7000000000007</v>
      </c>
      <c r="F37" s="41">
        <v>9370.5999999999985</v>
      </c>
      <c r="G37" s="41">
        <v>10943.9</v>
      </c>
      <c r="H37" s="41">
        <v>12505.1</v>
      </c>
      <c r="I37" s="39">
        <v>14489.8</v>
      </c>
      <c r="J37" s="41">
        <v>13496.1</v>
      </c>
      <c r="K37" s="41">
        <v>13572.4</v>
      </c>
      <c r="L37" s="39">
        <v>13319.67</v>
      </c>
      <c r="M37" s="39">
        <v>16134.2</v>
      </c>
      <c r="N37" s="39">
        <v>17852.48</v>
      </c>
      <c r="O37" s="30">
        <v>19397.7</v>
      </c>
      <c r="P37" s="30">
        <v>20130.7</v>
      </c>
      <c r="Q37" s="39">
        <v>24390.02</v>
      </c>
      <c r="R37" s="39">
        <f>R23+R31+R35</f>
        <v>24614.47</v>
      </c>
      <c r="S37" s="39">
        <f t="shared" ref="S37:U37" si="7">S23+S31+S35</f>
        <v>27377.47</v>
      </c>
      <c r="T37" s="39">
        <f t="shared" si="7"/>
        <v>15239.764000000001</v>
      </c>
      <c r="U37" s="39">
        <f t="shared" si="7"/>
        <v>15727.5</v>
      </c>
    </row>
    <row r="38" spans="1:21" ht="12.75" customHeight="1" x14ac:dyDescent="0.35">
      <c r="A38" s="4"/>
      <c r="B38" s="28"/>
      <c r="C38" s="29"/>
      <c r="D38" s="29"/>
      <c r="E38" s="29"/>
      <c r="F38" s="29"/>
      <c r="G38" s="29"/>
      <c r="H38" s="29"/>
      <c r="I38" s="30"/>
      <c r="J38" s="29"/>
      <c r="K38" s="29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13.5" customHeight="1" x14ac:dyDescent="0.35">
      <c r="A39" s="15"/>
      <c r="B39" s="32" t="s">
        <v>35</v>
      </c>
      <c r="C39" s="33">
        <v>-478.5</v>
      </c>
      <c r="D39" s="33">
        <v>-36.300000000000182</v>
      </c>
      <c r="E39" s="33">
        <v>186.30000000000072</v>
      </c>
      <c r="F39" s="33">
        <v>-65.699999999998909</v>
      </c>
      <c r="G39" s="33">
        <v>-1377.9</v>
      </c>
      <c r="H39" s="33">
        <v>-2672.4</v>
      </c>
      <c r="I39" s="1">
        <v>-2992.1999999999989</v>
      </c>
      <c r="J39" s="20">
        <v>-2532.6000000000004</v>
      </c>
      <c r="K39" s="20">
        <v>-3086.9000000000015</v>
      </c>
      <c r="L39" s="20">
        <v>-1794.6400000000012</v>
      </c>
      <c r="M39" s="20">
        <v>-2048.4000000000015</v>
      </c>
      <c r="N39" s="33">
        <v>-4171.9799999999996</v>
      </c>
      <c r="O39" s="34">
        <v>-7304.4000000000015</v>
      </c>
      <c r="P39" s="34">
        <v>-6270.2999999999993</v>
      </c>
      <c r="Q39" s="34">
        <v>-5851.8100000000013</v>
      </c>
      <c r="R39" s="34">
        <f t="shared" ref="R39:U39" si="8">R22-R37</f>
        <v>-4804.5700000000033</v>
      </c>
      <c r="S39" s="34">
        <f t="shared" si="8"/>
        <v>-3983.6700000000019</v>
      </c>
      <c r="T39" s="34">
        <f t="shared" si="8"/>
        <v>-2381.9039999999986</v>
      </c>
      <c r="U39" s="34">
        <f t="shared" si="8"/>
        <v>-1292.6999999999989</v>
      </c>
    </row>
    <row r="40" spans="1:21" ht="17.25" customHeight="1" x14ac:dyDescent="0.35">
      <c r="B40" s="6" t="s">
        <v>36</v>
      </c>
      <c r="C40" s="22"/>
      <c r="D40" s="22"/>
      <c r="E40" s="42"/>
      <c r="F40" s="42"/>
      <c r="G40" s="22"/>
      <c r="H40" s="22"/>
      <c r="I40" s="10"/>
      <c r="J40" s="10"/>
      <c r="K40" s="10"/>
      <c r="L40" s="10"/>
      <c r="M40" s="10"/>
      <c r="O40" s="29"/>
      <c r="P40" s="29"/>
      <c r="Q40" s="29"/>
      <c r="R40" s="63"/>
      <c r="S40" s="65"/>
      <c r="T40" s="63"/>
      <c r="U40" s="67"/>
    </row>
    <row r="41" spans="1:21" x14ac:dyDescent="0.35">
      <c r="B41" s="6" t="s">
        <v>37</v>
      </c>
      <c r="C41" s="20">
        <v>-384.7</v>
      </c>
      <c r="D41" s="20">
        <v>-82.1</v>
      </c>
      <c r="E41" s="20">
        <v>-84.8</v>
      </c>
      <c r="F41" s="20">
        <v>25.700000000000003</v>
      </c>
      <c r="G41" s="20">
        <v>161.30000000000001</v>
      </c>
      <c r="H41" s="20">
        <v>343.5</v>
      </c>
      <c r="I41" s="21">
        <f>SUM(I42:I45)</f>
        <v>421.8</v>
      </c>
      <c r="J41" s="21">
        <f>SUM(J42:J45)</f>
        <v>521</v>
      </c>
      <c r="K41" s="21">
        <f>SUM(K42:K45)</f>
        <v>1448.9</v>
      </c>
      <c r="L41" s="21">
        <v>878.1</v>
      </c>
      <c r="M41" s="21">
        <v>3596.3</v>
      </c>
      <c r="N41" s="21">
        <v>2333.8999999999996</v>
      </c>
      <c r="O41" s="8">
        <v>3619.4000000000005</v>
      </c>
      <c r="P41" s="8">
        <v>3669.2999999999997</v>
      </c>
      <c r="Q41" s="8">
        <v>3219.5</v>
      </c>
      <c r="R41" s="8">
        <f t="shared" ref="R41:U41" si="9">SUM(R42:R45)</f>
        <v>2087.6999999999998</v>
      </c>
      <c r="S41" s="8">
        <f t="shared" si="9"/>
        <v>1663.4</v>
      </c>
      <c r="T41" s="8">
        <f t="shared" si="9"/>
        <v>97.9</v>
      </c>
      <c r="U41" s="8">
        <f t="shared" si="9"/>
        <v>-45.000000000000028</v>
      </c>
    </row>
    <row r="42" spans="1:21" x14ac:dyDescent="0.35">
      <c r="B42" s="2" t="s">
        <v>38</v>
      </c>
      <c r="C42" s="26">
        <v>-324.89999999999998</v>
      </c>
      <c r="D42" s="26">
        <v>-30</v>
      </c>
      <c r="E42" s="26">
        <v>-27.6</v>
      </c>
      <c r="F42" s="26">
        <v>88.9</v>
      </c>
      <c r="G42" s="26">
        <v>214.8</v>
      </c>
      <c r="H42" s="26">
        <v>395.1</v>
      </c>
      <c r="I42" s="25">
        <v>421.8</v>
      </c>
      <c r="J42" s="23">
        <v>567.70000000000005</v>
      </c>
      <c r="K42" s="23">
        <v>803.6</v>
      </c>
      <c r="L42" s="25">
        <v>576.1</v>
      </c>
      <c r="M42" s="25">
        <v>527.70000000000005</v>
      </c>
      <c r="N42" s="25">
        <v>968</v>
      </c>
      <c r="O42" s="23">
        <v>1154.9000000000001</v>
      </c>
      <c r="P42" s="23">
        <v>1108.3</v>
      </c>
      <c r="Q42" s="23">
        <v>834.5</v>
      </c>
      <c r="R42" s="23">
        <v>212.3</v>
      </c>
      <c r="S42" s="23">
        <v>253.3</v>
      </c>
      <c r="T42" s="23">
        <v>-106.6</v>
      </c>
      <c r="U42" s="23">
        <v>-226.9</v>
      </c>
    </row>
    <row r="43" spans="1:21" x14ac:dyDescent="0.35">
      <c r="B43" s="2" t="s">
        <v>39</v>
      </c>
      <c r="C43" s="26">
        <v>-18.100000000000001</v>
      </c>
      <c r="D43" s="26">
        <v>-18.3</v>
      </c>
      <c r="E43" s="26">
        <v>-19.399999999999999</v>
      </c>
      <c r="F43" s="26">
        <v>-19.399999999999999</v>
      </c>
      <c r="G43" s="26">
        <v>-16.7</v>
      </c>
      <c r="H43" s="26">
        <v>-14.2</v>
      </c>
      <c r="I43" s="24">
        <v>0</v>
      </c>
      <c r="J43" s="25">
        <v>0</v>
      </c>
      <c r="K43" s="25">
        <v>686.8</v>
      </c>
      <c r="L43" s="25">
        <v>346.9</v>
      </c>
      <c r="M43" s="25">
        <v>546.4</v>
      </c>
      <c r="N43" s="25">
        <v>36.799999999999997</v>
      </c>
      <c r="O43" s="25">
        <v>-876.3</v>
      </c>
      <c r="P43" s="25">
        <v>-862.7</v>
      </c>
      <c r="Q43" s="23">
        <v>-29</v>
      </c>
      <c r="R43" s="23">
        <v>-40.299999999999997</v>
      </c>
      <c r="S43" s="23">
        <v>145.9</v>
      </c>
      <c r="T43" s="23">
        <v>-18.600000000000001</v>
      </c>
      <c r="U43" s="23">
        <v>-33.700000000000003</v>
      </c>
    </row>
    <row r="44" spans="1:21" x14ac:dyDescent="0.35">
      <c r="B44" s="2" t="s">
        <v>40</v>
      </c>
      <c r="C44" s="26">
        <v>-41.7</v>
      </c>
      <c r="D44" s="26">
        <v>-33.799999999999997</v>
      </c>
      <c r="E44" s="26">
        <v>-37.799999999999997</v>
      </c>
      <c r="F44" s="26">
        <v>-43.8</v>
      </c>
      <c r="G44" s="26">
        <v>-36.799999999999997</v>
      </c>
      <c r="H44" s="26">
        <v>-37.4</v>
      </c>
      <c r="I44" s="24">
        <v>0</v>
      </c>
      <c r="J44" s="25">
        <v>-46.7</v>
      </c>
      <c r="K44" s="25">
        <v>-41.5</v>
      </c>
      <c r="L44" s="25">
        <v>-44.9</v>
      </c>
      <c r="M44" s="25">
        <v>850</v>
      </c>
      <c r="N44" s="25">
        <v>1329.1</v>
      </c>
      <c r="O44" s="25">
        <v>3340.8</v>
      </c>
      <c r="P44" s="25">
        <v>3423.7</v>
      </c>
      <c r="Q44" s="23">
        <v>2414</v>
      </c>
      <c r="R44" s="23">
        <v>1915.7</v>
      </c>
      <c r="S44" s="23">
        <v>1264.2</v>
      </c>
      <c r="T44" s="23">
        <v>223.1</v>
      </c>
      <c r="U44" s="23">
        <v>215.6</v>
      </c>
    </row>
    <row r="45" spans="1:21" x14ac:dyDescent="0.35">
      <c r="B45" s="2" t="s">
        <v>41</v>
      </c>
      <c r="C45" s="26"/>
      <c r="D45" s="26"/>
      <c r="E45" s="43">
        <v>0</v>
      </c>
      <c r="F45" s="43">
        <v>0</v>
      </c>
      <c r="G45" s="43">
        <v>0</v>
      </c>
      <c r="H45" s="43">
        <v>0</v>
      </c>
      <c r="I45" s="24">
        <v>0</v>
      </c>
      <c r="J45" s="24">
        <v>0</v>
      </c>
      <c r="K45" s="24">
        <v>0</v>
      </c>
      <c r="L45" s="24">
        <v>0</v>
      </c>
      <c r="M45" s="25">
        <v>1672.2</v>
      </c>
      <c r="N45" s="24">
        <v>0</v>
      </c>
      <c r="O45" s="24">
        <v>0</v>
      </c>
      <c r="P45" s="24">
        <v>0</v>
      </c>
      <c r="Q45" s="24">
        <v>0</v>
      </c>
      <c r="R45" s="68"/>
      <c r="S45" s="68"/>
      <c r="T45" s="64"/>
      <c r="U45" s="64"/>
    </row>
    <row r="46" spans="1:21" x14ac:dyDescent="0.35">
      <c r="B46" s="6" t="s">
        <v>42</v>
      </c>
      <c r="C46" s="20">
        <v>863.19999999999993</v>
      </c>
      <c r="D46" s="20">
        <v>118.40000000000003</v>
      </c>
      <c r="E46" s="20">
        <v>-101.5</v>
      </c>
      <c r="F46" s="20">
        <v>40.000000000000057</v>
      </c>
      <c r="G46" s="20">
        <v>1216.5989999999997</v>
      </c>
      <c r="H46" s="20">
        <v>2328.9</v>
      </c>
      <c r="I46" s="21">
        <f>SUM(I47+I51+I52)</f>
        <v>2570.4</v>
      </c>
      <c r="J46" s="21">
        <f>SUM(J47+J51+J52)</f>
        <v>2011.6</v>
      </c>
      <c r="K46" s="21">
        <f>SUM(K47+K51+K52)</f>
        <v>1637.9999999999998</v>
      </c>
      <c r="L46" s="21">
        <v>916.6</v>
      </c>
      <c r="M46" s="21">
        <v>-1547.8999999999999</v>
      </c>
      <c r="N46" s="21">
        <v>1838.1</v>
      </c>
      <c r="O46" s="30">
        <v>3685.02</v>
      </c>
      <c r="P46" s="30">
        <v>2600.9999999999991</v>
      </c>
      <c r="Q46" s="30">
        <v>2632.3</v>
      </c>
      <c r="R46" s="30">
        <f>SUM(R47+R51+R52)</f>
        <v>2716.9</v>
      </c>
      <c r="S46" s="30">
        <v>2320.3000000000002</v>
      </c>
      <c r="T46" s="30">
        <f>SUM(T47+T51+T52)</f>
        <v>2284</v>
      </c>
      <c r="U46" s="30">
        <f>SUM(U47+U51+U52)</f>
        <v>1337.7000000000003</v>
      </c>
    </row>
    <row r="47" spans="1:21" x14ac:dyDescent="0.35">
      <c r="B47" s="2" t="s">
        <v>43</v>
      </c>
      <c r="C47" s="26">
        <v>-116.7</v>
      </c>
      <c r="D47" s="22">
        <v>-144.39999999999998</v>
      </c>
      <c r="E47" s="22">
        <v>-324.5</v>
      </c>
      <c r="F47" s="22">
        <v>-506.2</v>
      </c>
      <c r="G47" s="22">
        <v>3521.9</v>
      </c>
      <c r="H47" s="22">
        <v>2384.1</v>
      </c>
      <c r="I47" s="23">
        <f>SUM(I48+I49+I50)</f>
        <v>3481.3</v>
      </c>
      <c r="J47" s="23">
        <v>2372</v>
      </c>
      <c r="K47" s="23">
        <v>2063.1</v>
      </c>
      <c r="L47" s="23">
        <v>1439.9</v>
      </c>
      <c r="M47" s="23">
        <v>-1748.5</v>
      </c>
      <c r="N47" s="25">
        <v>-630.5</v>
      </c>
      <c r="O47" s="25">
        <v>3359.29</v>
      </c>
      <c r="P47" s="25">
        <v>2832.8999999999987</v>
      </c>
      <c r="Q47" s="25">
        <v>1885</v>
      </c>
      <c r="R47" s="25">
        <f>R48+R49+R50</f>
        <v>2957.1</v>
      </c>
      <c r="S47" s="25"/>
      <c r="T47" s="25">
        <v>1333.6999999999998</v>
      </c>
      <c r="U47" s="25">
        <v>348.6</v>
      </c>
    </row>
    <row r="48" spans="1:21" x14ac:dyDescent="0.35">
      <c r="B48" s="2" t="s">
        <v>44</v>
      </c>
      <c r="C48" s="26">
        <v>-627.79999999999995</v>
      </c>
      <c r="D48" s="22">
        <v>1005.1</v>
      </c>
      <c r="E48" s="22">
        <v>-363.4</v>
      </c>
      <c r="F48" s="22">
        <v>-883.3</v>
      </c>
      <c r="G48" s="22">
        <v>1935</v>
      </c>
      <c r="H48" s="22">
        <v>-65.7</v>
      </c>
      <c r="I48" s="23">
        <v>1869</v>
      </c>
      <c r="J48" s="23">
        <v>23.9</v>
      </c>
      <c r="K48" s="23">
        <v>1750</v>
      </c>
      <c r="L48" s="23">
        <v>-430.3</v>
      </c>
      <c r="M48" s="23">
        <v>-1760.8999999999999</v>
      </c>
      <c r="N48" s="25">
        <v>-787.7</v>
      </c>
      <c r="O48" s="25">
        <v>427.24</v>
      </c>
      <c r="P48" s="25">
        <v>655.7</v>
      </c>
      <c r="Q48" s="25">
        <v>-272</v>
      </c>
      <c r="R48" s="25">
        <v>-37</v>
      </c>
      <c r="S48" s="25"/>
      <c r="T48" s="25">
        <v>97.6</v>
      </c>
      <c r="U48" s="25">
        <v>175</v>
      </c>
    </row>
    <row r="49" spans="1:22" x14ac:dyDescent="0.35">
      <c r="B49" s="2" t="s">
        <v>45</v>
      </c>
      <c r="C49" s="26">
        <v>454</v>
      </c>
      <c r="D49" s="22">
        <v>-1149.5</v>
      </c>
      <c r="E49" s="22">
        <v>-32</v>
      </c>
      <c r="F49" s="22">
        <v>79.400000000000006</v>
      </c>
      <c r="G49" s="22">
        <v>1244</v>
      </c>
      <c r="H49" s="22">
        <v>2185.6999999999998</v>
      </c>
      <c r="I49" s="23">
        <v>-37.4</v>
      </c>
      <c r="J49" s="23">
        <v>1844.2</v>
      </c>
      <c r="K49" s="23">
        <v>198.7</v>
      </c>
      <c r="L49" s="23">
        <v>889.9</v>
      </c>
      <c r="M49" s="23">
        <v>-741.19999999999993</v>
      </c>
      <c r="N49" s="25">
        <v>-1099.2</v>
      </c>
      <c r="O49" s="25">
        <v>2239.38</v>
      </c>
      <c r="P49" s="25">
        <v>2065.2999999999993</v>
      </c>
      <c r="Q49" s="25">
        <v>1866.9</v>
      </c>
      <c r="R49" s="25">
        <v>2636.1</v>
      </c>
      <c r="S49" s="25"/>
      <c r="T49" s="25">
        <v>1061.0999999999999</v>
      </c>
      <c r="U49" s="25">
        <v>-1085.3</v>
      </c>
    </row>
    <row r="50" spans="1:22" x14ac:dyDescent="0.35">
      <c r="B50" s="2" t="s">
        <v>46</v>
      </c>
      <c r="C50" s="26">
        <v>57.1</v>
      </c>
      <c r="D50" s="43">
        <v>0</v>
      </c>
      <c r="E50" s="22">
        <v>70.900000000000006</v>
      </c>
      <c r="F50" s="22">
        <v>297.7</v>
      </c>
      <c r="G50" s="22">
        <v>342.9</v>
      </c>
      <c r="H50" s="22">
        <v>264.10000000000002</v>
      </c>
      <c r="I50" s="23">
        <v>1649.7</v>
      </c>
      <c r="J50" s="23">
        <v>503.9</v>
      </c>
      <c r="K50" s="23">
        <v>114.4</v>
      </c>
      <c r="L50" s="23">
        <v>980.3</v>
      </c>
      <c r="M50" s="23">
        <v>753.59999999999991</v>
      </c>
      <c r="N50" s="25">
        <v>1256.4000000000001</v>
      </c>
      <c r="O50" s="25">
        <v>692.67000000000007</v>
      </c>
      <c r="P50" s="25">
        <v>111.89999999999964</v>
      </c>
      <c r="Q50" s="25">
        <v>290.10000000000002</v>
      </c>
      <c r="R50" s="25">
        <v>358</v>
      </c>
      <c r="S50" s="25"/>
      <c r="T50" s="25">
        <v>175</v>
      </c>
      <c r="U50" s="25">
        <v>1258.9000000000001</v>
      </c>
    </row>
    <row r="51" spans="1:22" x14ac:dyDescent="0.35">
      <c r="B51" s="2" t="s">
        <v>47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4">
        <v>0</v>
      </c>
      <c r="J51" s="25">
        <v>200</v>
      </c>
      <c r="K51" s="25">
        <v>96.7</v>
      </c>
      <c r="L51" s="25">
        <v>-30.9</v>
      </c>
      <c r="M51" s="25">
        <v>-45.8</v>
      </c>
      <c r="N51" s="25">
        <v>206</v>
      </c>
      <c r="O51" s="25">
        <v>-54.670000000000009</v>
      </c>
      <c r="P51" s="25">
        <v>-26.699999999999989</v>
      </c>
      <c r="Q51" s="25">
        <v>0</v>
      </c>
      <c r="R51" s="25">
        <v>0</v>
      </c>
      <c r="S51" s="25"/>
      <c r="T51" s="25">
        <v>-100</v>
      </c>
      <c r="U51" s="25">
        <v>-50</v>
      </c>
    </row>
    <row r="52" spans="1:22" x14ac:dyDescent="0.35">
      <c r="B52" s="2" t="s">
        <v>48</v>
      </c>
      <c r="C52" s="22">
        <v>979.9</v>
      </c>
      <c r="D52" s="22">
        <v>262.8</v>
      </c>
      <c r="E52" s="22">
        <v>223</v>
      </c>
      <c r="F52" s="22">
        <v>546.20000000000005</v>
      </c>
      <c r="G52" s="22">
        <v>-2305.3000000000002</v>
      </c>
      <c r="H52" s="22">
        <v>-55.2</v>
      </c>
      <c r="I52" s="23">
        <f>+I54+I55</f>
        <v>-910.9</v>
      </c>
      <c r="J52" s="23">
        <f>+J54+J55</f>
        <v>-560.4</v>
      </c>
      <c r="K52" s="23">
        <f>+K54+K55</f>
        <v>-521.79999999999995</v>
      </c>
      <c r="L52" s="23">
        <v>-492.4</v>
      </c>
      <c r="M52" s="23">
        <v>246.4</v>
      </c>
      <c r="N52" s="23">
        <v>2262.6</v>
      </c>
      <c r="O52" s="25">
        <v>380.4</v>
      </c>
      <c r="P52" s="25">
        <v>-205.2</v>
      </c>
      <c r="Q52" s="25">
        <v>747.30000000000007</v>
      </c>
      <c r="R52" s="25">
        <f>R55+R54+R53</f>
        <v>-240.19999999999993</v>
      </c>
      <c r="S52" s="25"/>
      <c r="T52" s="25">
        <f t="shared" ref="S52:U52" si="10">T55+T54+T53</f>
        <v>1050.3</v>
      </c>
      <c r="U52" s="25">
        <f t="shared" si="10"/>
        <v>1039.1000000000001</v>
      </c>
    </row>
    <row r="53" spans="1:22" x14ac:dyDescent="0.35">
      <c r="B53" s="2" t="s">
        <v>49</v>
      </c>
      <c r="C53" s="22"/>
      <c r="D53" s="22"/>
      <c r="E53" s="22"/>
      <c r="F53" s="22"/>
      <c r="G53" s="22"/>
      <c r="H53" s="22"/>
      <c r="I53" s="23"/>
      <c r="J53" s="23"/>
      <c r="K53" s="23"/>
      <c r="L53" s="23"/>
      <c r="M53" s="23"/>
      <c r="N53" s="44">
        <v>0</v>
      </c>
      <c r="O53" s="44">
        <v>0</v>
      </c>
      <c r="P53" s="44">
        <v>0</v>
      </c>
      <c r="Q53" s="25">
        <v>0</v>
      </c>
      <c r="R53" s="25">
        <v>0</v>
      </c>
      <c r="S53" s="25"/>
      <c r="T53" s="25">
        <v>0</v>
      </c>
      <c r="U53" s="25">
        <v>0</v>
      </c>
    </row>
    <row r="54" spans="1:22" x14ac:dyDescent="0.35">
      <c r="B54" s="2" t="s">
        <v>50</v>
      </c>
      <c r="C54" s="26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3">
        <v>0</v>
      </c>
      <c r="J54" s="23">
        <v>0</v>
      </c>
      <c r="K54" s="23">
        <v>0</v>
      </c>
      <c r="L54" s="23">
        <v>0</v>
      </c>
      <c r="M54" s="23"/>
      <c r="N54" s="25">
        <v>0</v>
      </c>
      <c r="O54" s="25">
        <v>0</v>
      </c>
      <c r="P54" s="25">
        <v>0</v>
      </c>
      <c r="Q54" s="25">
        <v>-355.6</v>
      </c>
      <c r="R54" s="25">
        <v>-540.79999999999995</v>
      </c>
      <c r="S54" s="25"/>
      <c r="T54" s="25">
        <v>184.7</v>
      </c>
      <c r="U54" s="25">
        <v>905.2</v>
      </c>
    </row>
    <row r="55" spans="1:22" ht="15" customHeight="1" x14ac:dyDescent="0.35">
      <c r="B55" s="2" t="s">
        <v>51</v>
      </c>
      <c r="C55" s="26">
        <v>979.9</v>
      </c>
      <c r="D55" s="26">
        <v>262.8</v>
      </c>
      <c r="E55" s="26">
        <v>223</v>
      </c>
      <c r="F55" s="26">
        <v>546.20000000000005</v>
      </c>
      <c r="G55" s="26">
        <v>-2305.3000000000002</v>
      </c>
      <c r="H55" s="26">
        <v>-55.2</v>
      </c>
      <c r="I55" s="25">
        <v>-910.9</v>
      </c>
      <c r="J55" s="36">
        <v>-560.4</v>
      </c>
      <c r="K55" s="25">
        <v>-521.79999999999995</v>
      </c>
      <c r="L55" s="25">
        <v>-492.4</v>
      </c>
      <c r="M55" s="25">
        <v>246.4</v>
      </c>
      <c r="N55" s="25">
        <v>2262.6</v>
      </c>
      <c r="O55" s="36">
        <v>380.4</v>
      </c>
      <c r="P55" s="36">
        <v>-205.2</v>
      </c>
      <c r="Q55" s="25">
        <v>1102.9000000000001</v>
      </c>
      <c r="R55" s="25">
        <v>300.60000000000002</v>
      </c>
      <c r="S55" s="25"/>
      <c r="T55" s="25">
        <v>865.6</v>
      </c>
      <c r="U55" s="25">
        <v>133.9</v>
      </c>
    </row>
    <row r="56" spans="1:22" ht="13.5" customHeight="1" x14ac:dyDescent="0.35">
      <c r="A56" s="14"/>
      <c r="B56" s="45" t="s">
        <v>52</v>
      </c>
      <c r="C56" s="46">
        <v>478.49999999999994</v>
      </c>
      <c r="D56" s="46">
        <v>36.30000000000004</v>
      </c>
      <c r="E56" s="46">
        <v>-186.3</v>
      </c>
      <c r="F56" s="46">
        <v>65.70000000000006</v>
      </c>
      <c r="G56" s="46">
        <v>1377.8989999999997</v>
      </c>
      <c r="H56" s="46">
        <v>2672.4</v>
      </c>
      <c r="I56" s="35">
        <f>I41+I46</f>
        <v>2992.2000000000003</v>
      </c>
      <c r="J56" s="35">
        <f>J41+J46</f>
        <v>2532.6</v>
      </c>
      <c r="K56" s="35">
        <f>K41+K46</f>
        <v>3086.8999999999996</v>
      </c>
      <c r="L56" s="35">
        <v>1794.7</v>
      </c>
      <c r="M56" s="35">
        <v>2048.4000000000005</v>
      </c>
      <c r="N56" s="35">
        <v>4172</v>
      </c>
      <c r="O56" s="35">
        <v>7304.42</v>
      </c>
      <c r="P56" s="35">
        <v>6270.2999999999993</v>
      </c>
      <c r="Q56" s="35">
        <v>5851.8</v>
      </c>
      <c r="R56" s="35">
        <f t="shared" ref="R56:U56" si="11">R41+R46</f>
        <v>4804.6000000000004</v>
      </c>
      <c r="S56" s="35">
        <f t="shared" si="11"/>
        <v>3983.7000000000003</v>
      </c>
      <c r="T56" s="35">
        <f t="shared" si="11"/>
        <v>2381.9</v>
      </c>
      <c r="U56" s="35">
        <f t="shared" si="11"/>
        <v>1292.7000000000003</v>
      </c>
    </row>
    <row r="57" spans="1:22" s="49" customFormat="1" ht="12.5" x14ac:dyDescent="0.35">
      <c r="A57" s="47" t="s">
        <v>53</v>
      </c>
      <c r="B57" s="79" t="s">
        <v>54</v>
      </c>
      <c r="C57" s="79"/>
      <c r="D57" s="79"/>
      <c r="E57" s="79"/>
      <c r="F57" s="79"/>
      <c r="G57" s="79"/>
      <c r="H57" s="79"/>
      <c r="I57" s="79"/>
      <c r="J57" s="79"/>
      <c r="K57" s="79"/>
      <c r="L57" s="80"/>
      <c r="M57" s="80"/>
      <c r="N57" s="80"/>
      <c r="O57" s="80"/>
      <c r="P57" s="80"/>
      <c r="Q57" s="48"/>
      <c r="R57" s="21"/>
      <c r="S57" s="21"/>
      <c r="T57" s="61"/>
      <c r="U57" s="61"/>
      <c r="V57" s="47"/>
    </row>
    <row r="58" spans="1:22" s="49" customFormat="1" ht="12.5" x14ac:dyDescent="0.35">
      <c r="A58" s="47" t="s">
        <v>55</v>
      </c>
      <c r="B58" s="79" t="s">
        <v>68</v>
      </c>
      <c r="C58" s="79"/>
      <c r="D58" s="79"/>
      <c r="E58" s="79"/>
      <c r="F58" s="79"/>
      <c r="G58" s="79"/>
      <c r="H58" s="79"/>
      <c r="I58" s="79"/>
      <c r="J58" s="79"/>
      <c r="K58" s="79"/>
      <c r="L58" s="80"/>
      <c r="M58" s="80"/>
      <c r="N58" s="80"/>
      <c r="O58" s="80"/>
      <c r="P58" s="80"/>
      <c r="Q58" s="47"/>
      <c r="R58" s="47"/>
      <c r="S58" s="47"/>
      <c r="T58" s="48"/>
      <c r="U58" s="48"/>
      <c r="V58" s="47"/>
    </row>
    <row r="59" spans="1:22" s="49" customFormat="1" ht="12.5" x14ac:dyDescent="0.35">
      <c r="A59" s="50" t="s">
        <v>56</v>
      </c>
      <c r="B59" s="79" t="s">
        <v>57</v>
      </c>
      <c r="C59" s="79"/>
      <c r="D59" s="79"/>
      <c r="E59" s="79"/>
      <c r="F59" s="79"/>
      <c r="G59" s="79"/>
      <c r="H59" s="79"/>
      <c r="I59" s="79"/>
      <c r="J59" s="79"/>
      <c r="K59" s="79"/>
      <c r="L59" s="80"/>
      <c r="M59" s="80"/>
      <c r="N59" s="80"/>
      <c r="O59" s="80"/>
      <c r="P59" s="80"/>
      <c r="Q59" s="47"/>
      <c r="R59" s="47"/>
      <c r="S59" s="47"/>
      <c r="T59" s="47"/>
      <c r="U59" s="47"/>
      <c r="V59" s="47"/>
    </row>
    <row r="60" spans="1:22" s="49" customFormat="1" ht="12.5" x14ac:dyDescent="0.35">
      <c r="A60" s="47" t="s">
        <v>58</v>
      </c>
      <c r="B60" s="79" t="s">
        <v>59</v>
      </c>
      <c r="C60" s="79"/>
      <c r="D60" s="79"/>
      <c r="E60" s="79"/>
      <c r="F60" s="79"/>
      <c r="G60" s="79"/>
      <c r="H60" s="79"/>
      <c r="I60" s="79"/>
      <c r="J60" s="79"/>
      <c r="K60" s="79"/>
      <c r="L60" s="80"/>
      <c r="M60" s="80"/>
      <c r="N60" s="80"/>
      <c r="O60" s="80"/>
      <c r="P60" s="80"/>
      <c r="Q60" s="47"/>
      <c r="R60" s="47"/>
      <c r="S60" s="47"/>
      <c r="T60" s="47"/>
      <c r="U60" s="47"/>
      <c r="V60" s="47"/>
    </row>
    <row r="61" spans="1:22" s="49" customFormat="1" ht="12.5" x14ac:dyDescent="0.35">
      <c r="A61" s="47" t="s">
        <v>60</v>
      </c>
      <c r="B61" s="79" t="s">
        <v>61</v>
      </c>
      <c r="C61" s="79"/>
      <c r="D61" s="79"/>
      <c r="E61" s="79"/>
      <c r="F61" s="79"/>
      <c r="G61" s="79"/>
      <c r="H61" s="79"/>
      <c r="I61" s="79"/>
      <c r="J61" s="79"/>
      <c r="K61" s="79"/>
      <c r="L61" s="80"/>
      <c r="M61" s="80"/>
      <c r="N61" s="80"/>
      <c r="O61" s="80"/>
      <c r="P61" s="80"/>
      <c r="Q61" s="48"/>
      <c r="R61" s="47"/>
      <c r="S61" s="47"/>
      <c r="T61" s="47"/>
      <c r="U61" s="47"/>
      <c r="V61" s="47"/>
    </row>
    <row r="62" spans="1:22" s="49" customFormat="1" ht="12.5" x14ac:dyDescent="0.35">
      <c r="A62" s="50" t="s">
        <v>62</v>
      </c>
      <c r="B62" s="79" t="s">
        <v>63</v>
      </c>
      <c r="C62" s="79"/>
      <c r="D62" s="79"/>
      <c r="E62" s="79"/>
      <c r="F62" s="79"/>
      <c r="G62" s="79"/>
      <c r="H62" s="79"/>
      <c r="I62" s="79"/>
      <c r="J62" s="79"/>
      <c r="K62" s="79"/>
      <c r="L62" s="80"/>
      <c r="M62" s="80"/>
      <c r="N62" s="80"/>
      <c r="O62" s="80"/>
      <c r="P62" s="80"/>
      <c r="Q62" s="48"/>
      <c r="R62" s="47"/>
      <c r="S62" s="47"/>
      <c r="T62" s="48"/>
      <c r="U62" s="48"/>
      <c r="V62" s="47"/>
    </row>
    <row r="63" spans="1:22" s="49" customFormat="1" ht="12.5" x14ac:dyDescent="0.35">
      <c r="A63" s="50" t="s">
        <v>64</v>
      </c>
      <c r="B63" s="79" t="s">
        <v>65</v>
      </c>
      <c r="C63" s="79"/>
      <c r="D63" s="79"/>
      <c r="E63" s="79"/>
      <c r="F63" s="79"/>
      <c r="G63" s="79"/>
      <c r="H63" s="79"/>
      <c r="I63" s="79"/>
      <c r="J63" s="79"/>
      <c r="K63" s="79"/>
      <c r="L63" s="80"/>
      <c r="M63" s="80"/>
      <c r="N63" s="80"/>
      <c r="O63" s="80"/>
      <c r="P63" s="80"/>
      <c r="Q63" s="47"/>
      <c r="R63" s="47"/>
      <c r="S63" s="47"/>
      <c r="T63" s="48"/>
      <c r="U63" s="48"/>
      <c r="V63" s="47"/>
    </row>
    <row r="64" spans="1:22" s="49" customFormat="1" x14ac:dyDescent="0.35">
      <c r="A64" s="50" t="s">
        <v>62</v>
      </c>
      <c r="B64" s="77" t="s">
        <v>66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47"/>
      <c r="R64" s="47"/>
      <c r="S64" s="47"/>
      <c r="T64" s="47"/>
      <c r="U64" s="47"/>
      <c r="V64" s="47"/>
    </row>
    <row r="65" spans="1:22" s="49" customFormat="1" x14ac:dyDescent="0.35">
      <c r="A65" s="50" t="s">
        <v>64</v>
      </c>
      <c r="B65" s="77" t="s">
        <v>67</v>
      </c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47"/>
      <c r="R65" s="47"/>
      <c r="S65" s="47"/>
      <c r="T65" s="47"/>
      <c r="U65" s="47"/>
      <c r="V65" s="47"/>
    </row>
    <row r="66" spans="1:22" s="49" customFormat="1" ht="14.25" customHeight="1" x14ac:dyDescent="0.35">
      <c r="A66" s="47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2"/>
      <c r="M66" s="52"/>
      <c r="N66" s="52"/>
      <c r="O66" s="52"/>
      <c r="P66" s="52"/>
      <c r="Q66" s="47"/>
      <c r="R66" s="47"/>
      <c r="S66" s="47"/>
      <c r="T66" s="47"/>
      <c r="U66" s="47"/>
      <c r="V66" s="47"/>
    </row>
    <row r="67" spans="1:22" s="49" customFormat="1" ht="16.5" customHeight="1" x14ac:dyDescent="0.35">
      <c r="A67" s="47"/>
      <c r="B67" s="5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4"/>
      <c r="Q67" s="54"/>
      <c r="R67" s="47"/>
      <c r="S67" s="47"/>
      <c r="T67" s="47"/>
      <c r="U67" s="47"/>
      <c r="V67" s="47"/>
    </row>
    <row r="68" spans="1:22" x14ac:dyDescent="0.35">
      <c r="B68" s="5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54"/>
      <c r="R68" s="4"/>
      <c r="S68" s="4"/>
      <c r="T68" s="4"/>
      <c r="U68" s="4"/>
    </row>
    <row r="69" spans="1:22" x14ac:dyDescent="0.35">
      <c r="B69" s="5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4"/>
      <c r="S69" s="4"/>
      <c r="T69" s="4"/>
      <c r="U69" s="4"/>
    </row>
    <row r="70" spans="1:22" x14ac:dyDescent="0.35">
      <c r="B70" s="55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</row>
    <row r="71" spans="1:22" x14ac:dyDescent="0.35">
      <c r="B71" s="5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54"/>
      <c r="P71" s="54"/>
    </row>
    <row r="72" spans="1:22" ht="12.5" x14ac:dyDescent="0.35">
      <c r="B72" s="5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4"/>
    </row>
    <row r="73" spans="1:22" x14ac:dyDescent="0.35">
      <c r="B73" s="55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</row>
    <row r="74" spans="1:22" x14ac:dyDescent="0.35">
      <c r="B74" s="55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</row>
    <row r="75" spans="1:22" x14ac:dyDescent="0.35">
      <c r="B75" s="55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</row>
    <row r="76" spans="1:22" x14ac:dyDescent="0.35">
      <c r="B76" s="55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</row>
  </sheetData>
  <protectedRanges>
    <protectedRange sqref="I33" name="Range1_3_1_1_1_1_1_1_3"/>
    <protectedRange sqref="O34 N33" name="Range1_3_1_1_1_1_1_1_8"/>
    <protectedRange sqref="Q33" name="Range1_3_1_1_1_1_1_1_4"/>
    <protectedRange sqref="W16" name="Range1_2_1_1_1_1_1_1_1_2"/>
    <protectedRange sqref="Z29" name="Range1_3_1_1_1_1_1_1_2"/>
  </protectedRanges>
  <mergeCells count="22">
    <mergeCell ref="C73:P73"/>
    <mergeCell ref="C74:P74"/>
    <mergeCell ref="C75:P75"/>
    <mergeCell ref="C76:P76"/>
    <mergeCell ref="C67:P67"/>
    <mergeCell ref="C68:P68"/>
    <mergeCell ref="C69:Q69"/>
    <mergeCell ref="C70:P70"/>
    <mergeCell ref="C71:N71"/>
    <mergeCell ref="C72:P72"/>
    <mergeCell ref="S5:S6"/>
    <mergeCell ref="T5:U5"/>
    <mergeCell ref="B65:P65"/>
    <mergeCell ref="A4:E4"/>
    <mergeCell ref="B57:P57"/>
    <mergeCell ref="B58:P58"/>
    <mergeCell ref="B59:P59"/>
    <mergeCell ref="B60:P60"/>
    <mergeCell ref="B61:P61"/>
    <mergeCell ref="B62:P62"/>
    <mergeCell ref="B63:P63"/>
    <mergeCell ref="B64:P64"/>
  </mergeCells>
  <pageMargins left="0.75" right="0.75" top="1" bottom="1" header="0.5" footer="0.5"/>
  <pageSetup scale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8.1</vt:lpstr>
      <vt:lpstr>'QEB Table 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2025-01-15T05:27:27Z</dcterms:modified>
</cp:coreProperties>
</file>